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IO02 IO02 PU Pol" sheetId="12" r:id="rId4"/>
    <sheet name="IO02 IO02 ZP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'IO02 IO02 PU Pol'!$1:$7</definedName>
    <definedName name="_xlnm.Print_Titles" localSheetId="4">'IO02 IO02 ZP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'IO02 IO02 PU Pol'!$A$1:$X$120</definedName>
    <definedName name="_xlnm.Print_Area" localSheetId="4">'IO02 IO02 ZP Pol'!$A$1:$X$386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4" i="1"/>
  <c r="D4"/>
  <c r="I58"/>
  <c r="I57"/>
  <c r="I56"/>
  <c r="I55"/>
  <c r="I54"/>
  <c r="I53"/>
  <c r="I52"/>
  <c r="I51"/>
  <c r="I50"/>
  <c r="G42"/>
  <c r="F42"/>
  <c r="G41"/>
  <c r="F41"/>
  <c r="G40"/>
  <c r="I40" s="1"/>
  <c r="F40"/>
  <c r="G39"/>
  <c r="G43" s="1"/>
  <c r="G25" s="1"/>
  <c r="F39"/>
  <c r="G371" i="13"/>
  <c r="G9"/>
  <c r="M9" s="1"/>
  <c r="I9"/>
  <c r="K9"/>
  <c r="K8" s="1"/>
  <c r="O9"/>
  <c r="O8" s="1"/>
  <c r="Q9"/>
  <c r="V9"/>
  <c r="V8" s="1"/>
  <c r="G12"/>
  <c r="I12"/>
  <c r="K12"/>
  <c r="M12"/>
  <c r="O12"/>
  <c r="Q12"/>
  <c r="V12"/>
  <c r="G14"/>
  <c r="M14" s="1"/>
  <c r="I14"/>
  <c r="K14"/>
  <c r="O14"/>
  <c r="Q14"/>
  <c r="V14"/>
  <c r="G25"/>
  <c r="I25"/>
  <c r="I8" s="1"/>
  <c r="K25"/>
  <c r="M25"/>
  <c r="O25"/>
  <c r="Q25"/>
  <c r="Q8" s="1"/>
  <c r="V25"/>
  <c r="G27"/>
  <c r="M27" s="1"/>
  <c r="I27"/>
  <c r="K27"/>
  <c r="O27"/>
  <c r="Q27"/>
  <c r="V27"/>
  <c r="G33"/>
  <c r="I33"/>
  <c r="K33"/>
  <c r="M33"/>
  <c r="O33"/>
  <c r="Q33"/>
  <c r="V33"/>
  <c r="G36"/>
  <c r="M36" s="1"/>
  <c r="I36"/>
  <c r="K36"/>
  <c r="O36"/>
  <c r="Q36"/>
  <c r="V36"/>
  <c r="G42"/>
  <c r="I42"/>
  <c r="K42"/>
  <c r="M42"/>
  <c r="O42"/>
  <c r="Q42"/>
  <c r="V42"/>
  <c r="G57"/>
  <c r="M57" s="1"/>
  <c r="I57"/>
  <c r="K57"/>
  <c r="O57"/>
  <c r="Q57"/>
  <c r="V57"/>
  <c r="G63"/>
  <c r="I63"/>
  <c r="K63"/>
  <c r="M63"/>
  <c r="O63"/>
  <c r="Q63"/>
  <c r="V63"/>
  <c r="G66"/>
  <c r="M66" s="1"/>
  <c r="I66"/>
  <c r="K66"/>
  <c r="O66"/>
  <c r="Q66"/>
  <c r="V66"/>
  <c r="G69"/>
  <c r="I69"/>
  <c r="K69"/>
  <c r="M69"/>
  <c r="O69"/>
  <c r="Q69"/>
  <c r="V69"/>
  <c r="G73"/>
  <c r="K73"/>
  <c r="O73"/>
  <c r="V73"/>
  <c r="G74"/>
  <c r="I74"/>
  <c r="I73" s="1"/>
  <c r="K74"/>
  <c r="M74"/>
  <c r="M73" s="1"/>
  <c r="O74"/>
  <c r="Q74"/>
  <c r="Q73" s="1"/>
  <c r="V74"/>
  <c r="G84"/>
  <c r="I84"/>
  <c r="I83" s="1"/>
  <c r="K84"/>
  <c r="M84"/>
  <c r="O84"/>
  <c r="Q84"/>
  <c r="Q83" s="1"/>
  <c r="V84"/>
  <c r="G87"/>
  <c r="M87" s="1"/>
  <c r="I87"/>
  <c r="K87"/>
  <c r="K83" s="1"/>
  <c r="O87"/>
  <c r="Q87"/>
  <c r="V87"/>
  <c r="V83" s="1"/>
  <c r="G90"/>
  <c r="I90"/>
  <c r="K90"/>
  <c r="M90"/>
  <c r="O90"/>
  <c r="Q90"/>
  <c r="V90"/>
  <c r="G93"/>
  <c r="G83" s="1"/>
  <c r="I93"/>
  <c r="K93"/>
  <c r="O93"/>
  <c r="O83" s="1"/>
  <c r="Q93"/>
  <c r="V93"/>
  <c r="G98"/>
  <c r="I98"/>
  <c r="K98"/>
  <c r="M98"/>
  <c r="O98"/>
  <c r="Q98"/>
  <c r="V98"/>
  <c r="G101"/>
  <c r="M101" s="1"/>
  <c r="I101"/>
  <c r="K101"/>
  <c r="O101"/>
  <c r="Q101"/>
  <c r="V101"/>
  <c r="G106"/>
  <c r="I106"/>
  <c r="K106"/>
  <c r="M106"/>
  <c r="O106"/>
  <c r="Q106"/>
  <c r="V106"/>
  <c r="G110"/>
  <c r="I110"/>
  <c r="I109" s="1"/>
  <c r="K110"/>
  <c r="M110"/>
  <c r="O110"/>
  <c r="Q110"/>
  <c r="Q109" s="1"/>
  <c r="V110"/>
  <c r="G113"/>
  <c r="M113" s="1"/>
  <c r="I113"/>
  <c r="K113"/>
  <c r="K109" s="1"/>
  <c r="O113"/>
  <c r="Q113"/>
  <c r="V113"/>
  <c r="V109" s="1"/>
  <c r="G125"/>
  <c r="I125"/>
  <c r="K125"/>
  <c r="M125"/>
  <c r="O125"/>
  <c r="Q125"/>
  <c r="V125"/>
  <c r="G129"/>
  <c r="AF371" s="1"/>
  <c r="I129"/>
  <c r="K129"/>
  <c r="O129"/>
  <c r="O109" s="1"/>
  <c r="Q129"/>
  <c r="V129"/>
  <c r="G133"/>
  <c r="I133"/>
  <c r="K133"/>
  <c r="M133"/>
  <c r="O133"/>
  <c r="Q133"/>
  <c r="V133"/>
  <c r="G139"/>
  <c r="M139" s="1"/>
  <c r="I139"/>
  <c r="K139"/>
  <c r="O139"/>
  <c r="Q139"/>
  <c r="V139"/>
  <c r="G143"/>
  <c r="I143"/>
  <c r="K143"/>
  <c r="M143"/>
  <c r="O143"/>
  <c r="Q143"/>
  <c r="V143"/>
  <c r="G151"/>
  <c r="M151" s="1"/>
  <c r="I151"/>
  <c r="K151"/>
  <c r="O151"/>
  <c r="Q151"/>
  <c r="V151"/>
  <c r="G154"/>
  <c r="I154"/>
  <c r="K154"/>
  <c r="M154"/>
  <c r="O154"/>
  <c r="Q154"/>
  <c r="V154"/>
  <c r="G161"/>
  <c r="M161" s="1"/>
  <c r="I161"/>
  <c r="K161"/>
  <c r="O161"/>
  <c r="Q161"/>
  <c r="V161"/>
  <c r="G169"/>
  <c r="I169"/>
  <c r="K169"/>
  <c r="M169"/>
  <c r="O169"/>
  <c r="Q169"/>
  <c r="V169"/>
  <c r="G177"/>
  <c r="M177" s="1"/>
  <c r="I177"/>
  <c r="K177"/>
  <c r="O177"/>
  <c r="Q177"/>
  <c r="V177"/>
  <c r="G180"/>
  <c r="I180"/>
  <c r="K180"/>
  <c r="M180"/>
  <c r="O180"/>
  <c r="Q180"/>
  <c r="V180"/>
  <c r="G183"/>
  <c r="M183" s="1"/>
  <c r="I183"/>
  <c r="K183"/>
  <c r="O183"/>
  <c r="Q183"/>
  <c r="V183"/>
  <c r="G186"/>
  <c r="I186"/>
  <c r="K186"/>
  <c r="M186"/>
  <c r="O186"/>
  <c r="Q186"/>
  <c r="V186"/>
  <c r="G189"/>
  <c r="M189" s="1"/>
  <c r="I189"/>
  <c r="K189"/>
  <c r="O189"/>
  <c r="Q189"/>
  <c r="V189"/>
  <c r="G193"/>
  <c r="I193"/>
  <c r="K193"/>
  <c r="M193"/>
  <c r="O193"/>
  <c r="Q193"/>
  <c r="V193"/>
  <c r="G198"/>
  <c r="M198" s="1"/>
  <c r="I198"/>
  <c r="K198"/>
  <c r="O198"/>
  <c r="Q198"/>
  <c r="V198"/>
  <c r="G202"/>
  <c r="I202"/>
  <c r="K202"/>
  <c r="M202"/>
  <c r="O202"/>
  <c r="Q202"/>
  <c r="V202"/>
  <c r="G209"/>
  <c r="M209" s="1"/>
  <c r="I209"/>
  <c r="K209"/>
  <c r="O209"/>
  <c r="Q209"/>
  <c r="V209"/>
  <c r="G213"/>
  <c r="I213"/>
  <c r="K213"/>
  <c r="M213"/>
  <c r="O213"/>
  <c r="Q213"/>
  <c r="V213"/>
  <c r="G220"/>
  <c r="M220" s="1"/>
  <c r="I220"/>
  <c r="K220"/>
  <c r="O220"/>
  <c r="Q220"/>
  <c r="V220"/>
  <c r="G225"/>
  <c r="I225"/>
  <c r="K225"/>
  <c r="M225"/>
  <c r="O225"/>
  <c r="Q225"/>
  <c r="V225"/>
  <c r="G229"/>
  <c r="M229" s="1"/>
  <c r="I229"/>
  <c r="K229"/>
  <c r="O229"/>
  <c r="Q229"/>
  <c r="V229"/>
  <c r="G233"/>
  <c r="I233"/>
  <c r="K233"/>
  <c r="M233"/>
  <c r="O233"/>
  <c r="Q233"/>
  <c r="V233"/>
  <c r="G236"/>
  <c r="M236" s="1"/>
  <c r="I236"/>
  <c r="K236"/>
  <c r="O236"/>
  <c r="Q236"/>
  <c r="V236"/>
  <c r="G239"/>
  <c r="I239"/>
  <c r="K239"/>
  <c r="M239"/>
  <c r="O239"/>
  <c r="Q239"/>
  <c r="V239"/>
  <c r="G242"/>
  <c r="M242" s="1"/>
  <c r="I242"/>
  <c r="K242"/>
  <c r="O242"/>
  <c r="Q242"/>
  <c r="V242"/>
  <c r="G246"/>
  <c r="I246"/>
  <c r="K246"/>
  <c r="M246"/>
  <c r="O246"/>
  <c r="Q246"/>
  <c r="V246"/>
  <c r="G250"/>
  <c r="M250" s="1"/>
  <c r="I250"/>
  <c r="K250"/>
  <c r="O250"/>
  <c r="Q250"/>
  <c r="V250"/>
  <c r="G253"/>
  <c r="I253"/>
  <c r="K253"/>
  <c r="M253"/>
  <c r="O253"/>
  <c r="Q253"/>
  <c r="V253"/>
  <c r="G254"/>
  <c r="M254" s="1"/>
  <c r="I254"/>
  <c r="K254"/>
  <c r="O254"/>
  <c r="Q254"/>
  <c r="V254"/>
  <c r="G258"/>
  <c r="I258"/>
  <c r="K258"/>
  <c r="M258"/>
  <c r="O258"/>
  <c r="Q258"/>
  <c r="V258"/>
  <c r="V261"/>
  <c r="G262"/>
  <c r="I262"/>
  <c r="I261" s="1"/>
  <c r="K262"/>
  <c r="M262"/>
  <c r="O262"/>
  <c r="Q262"/>
  <c r="Q261" s="1"/>
  <c r="V262"/>
  <c r="G265"/>
  <c r="G261" s="1"/>
  <c r="I265"/>
  <c r="K265"/>
  <c r="O265"/>
  <c r="O261" s="1"/>
  <c r="Q265"/>
  <c r="V265"/>
  <c r="G268"/>
  <c r="I268"/>
  <c r="K268"/>
  <c r="M268"/>
  <c r="O268"/>
  <c r="Q268"/>
  <c r="V268"/>
  <c r="G272"/>
  <c r="M272" s="1"/>
  <c r="I272"/>
  <c r="K272"/>
  <c r="K261" s="1"/>
  <c r="O272"/>
  <c r="Q272"/>
  <c r="V272"/>
  <c r="G276"/>
  <c r="G275" s="1"/>
  <c r="I276"/>
  <c r="K276"/>
  <c r="K275" s="1"/>
  <c r="O276"/>
  <c r="O275" s="1"/>
  <c r="Q276"/>
  <c r="V276"/>
  <c r="V275" s="1"/>
  <c r="G282"/>
  <c r="I282"/>
  <c r="I275" s="1"/>
  <c r="K282"/>
  <c r="M282"/>
  <c r="O282"/>
  <c r="Q282"/>
  <c r="Q275" s="1"/>
  <c r="V282"/>
  <c r="G286"/>
  <c r="M286" s="1"/>
  <c r="I286"/>
  <c r="K286"/>
  <c r="O286"/>
  <c r="Q286"/>
  <c r="V286"/>
  <c r="G297"/>
  <c r="I297"/>
  <c r="K297"/>
  <c r="M297"/>
  <c r="O297"/>
  <c r="Q297"/>
  <c r="V297"/>
  <c r="G305"/>
  <c r="M305" s="1"/>
  <c r="I305"/>
  <c r="K305"/>
  <c r="O305"/>
  <c r="Q305"/>
  <c r="V305"/>
  <c r="G308"/>
  <c r="I308"/>
  <c r="K308"/>
  <c r="M308"/>
  <c r="O308"/>
  <c r="Q308"/>
  <c r="V308"/>
  <c r="G311"/>
  <c r="M311" s="1"/>
  <c r="I311"/>
  <c r="K311"/>
  <c r="O311"/>
  <c r="Q311"/>
  <c r="V311"/>
  <c r="G317"/>
  <c r="I317"/>
  <c r="K317"/>
  <c r="M317"/>
  <c r="O317"/>
  <c r="Q317"/>
  <c r="V317"/>
  <c r="G320"/>
  <c r="M320" s="1"/>
  <c r="I320"/>
  <c r="K320"/>
  <c r="O320"/>
  <c r="Q320"/>
  <c r="V320"/>
  <c r="G324"/>
  <c r="I324"/>
  <c r="K324"/>
  <c r="M324"/>
  <c r="O324"/>
  <c r="Q324"/>
  <c r="V324"/>
  <c r="G327"/>
  <c r="M327" s="1"/>
  <c r="I327"/>
  <c r="K327"/>
  <c r="O327"/>
  <c r="Q327"/>
  <c r="V327"/>
  <c r="G330"/>
  <c r="I330"/>
  <c r="K330"/>
  <c r="M330"/>
  <c r="O330"/>
  <c r="Q330"/>
  <c r="V330"/>
  <c r="G336"/>
  <c r="M336" s="1"/>
  <c r="I336"/>
  <c r="K336"/>
  <c r="O336"/>
  <c r="Q336"/>
  <c r="V336"/>
  <c r="G339"/>
  <c r="I339"/>
  <c r="K339"/>
  <c r="M339"/>
  <c r="O339"/>
  <c r="Q339"/>
  <c r="V339"/>
  <c r="G344"/>
  <c r="M344" s="1"/>
  <c r="I344"/>
  <c r="K344"/>
  <c r="O344"/>
  <c r="Q344"/>
  <c r="V344"/>
  <c r="G347"/>
  <c r="I347"/>
  <c r="K347"/>
  <c r="M347"/>
  <c r="O347"/>
  <c r="Q347"/>
  <c r="V347"/>
  <c r="G349"/>
  <c r="M349" s="1"/>
  <c r="I349"/>
  <c r="K349"/>
  <c r="O349"/>
  <c r="Q349"/>
  <c r="V349"/>
  <c r="G352"/>
  <c r="I352"/>
  <c r="K352"/>
  <c r="M352"/>
  <c r="O352"/>
  <c r="Q352"/>
  <c r="V352"/>
  <c r="G356"/>
  <c r="M356" s="1"/>
  <c r="I356"/>
  <c r="K356"/>
  <c r="O356"/>
  <c r="Q356"/>
  <c r="V356"/>
  <c r="G359"/>
  <c r="I359"/>
  <c r="K359"/>
  <c r="M359"/>
  <c r="O359"/>
  <c r="Q359"/>
  <c r="V359"/>
  <c r="G362"/>
  <c r="M362" s="1"/>
  <c r="I362"/>
  <c r="K362"/>
  <c r="O362"/>
  <c r="Q362"/>
  <c r="V362"/>
  <c r="G365"/>
  <c r="I365"/>
  <c r="K365"/>
  <c r="M365"/>
  <c r="O365"/>
  <c r="Q365"/>
  <c r="V365"/>
  <c r="G368"/>
  <c r="K368"/>
  <c r="O368"/>
  <c r="V368"/>
  <c r="G369"/>
  <c r="I369"/>
  <c r="I368" s="1"/>
  <c r="K369"/>
  <c r="M369"/>
  <c r="M368" s="1"/>
  <c r="O369"/>
  <c r="Q369"/>
  <c r="Q368" s="1"/>
  <c r="V369"/>
  <c r="AE371"/>
  <c r="G105" i="12"/>
  <c r="G9"/>
  <c r="M9" s="1"/>
  <c r="I9"/>
  <c r="I8" s="1"/>
  <c r="K9"/>
  <c r="K8" s="1"/>
  <c r="O9"/>
  <c r="O8" s="1"/>
  <c r="Q9"/>
  <c r="Q8" s="1"/>
  <c r="V9"/>
  <c r="V8" s="1"/>
  <c r="G11"/>
  <c r="I11"/>
  <c r="K11"/>
  <c r="M11"/>
  <c r="O11"/>
  <c r="Q11"/>
  <c r="V11"/>
  <c r="G19"/>
  <c r="I19"/>
  <c r="K19"/>
  <c r="M19"/>
  <c r="O19"/>
  <c r="Q19"/>
  <c r="V19"/>
  <c r="G27"/>
  <c r="I27"/>
  <c r="K27"/>
  <c r="M27"/>
  <c r="O27"/>
  <c r="Q27"/>
  <c r="V27"/>
  <c r="G29"/>
  <c r="M29" s="1"/>
  <c r="I29"/>
  <c r="K29"/>
  <c r="O29"/>
  <c r="Q29"/>
  <c r="V29"/>
  <c r="G31"/>
  <c r="I31"/>
  <c r="K31"/>
  <c r="M31"/>
  <c r="O31"/>
  <c r="Q31"/>
  <c r="V31"/>
  <c r="G33"/>
  <c r="I33"/>
  <c r="K33"/>
  <c r="M33"/>
  <c r="O33"/>
  <c r="Q33"/>
  <c r="V33"/>
  <c r="G36"/>
  <c r="I36"/>
  <c r="K36"/>
  <c r="M36"/>
  <c r="O36"/>
  <c r="Q36"/>
  <c r="V36"/>
  <c r="G38"/>
  <c r="M38" s="1"/>
  <c r="I38"/>
  <c r="K38"/>
  <c r="O38"/>
  <c r="Q38"/>
  <c r="V38"/>
  <c r="G41"/>
  <c r="I41"/>
  <c r="K41"/>
  <c r="M41"/>
  <c r="O41"/>
  <c r="Q41"/>
  <c r="V41"/>
  <c r="G43"/>
  <c r="I43"/>
  <c r="K43"/>
  <c r="M43"/>
  <c r="O43"/>
  <c r="Q43"/>
  <c r="V43"/>
  <c r="G47"/>
  <c r="I47"/>
  <c r="K47"/>
  <c r="M47"/>
  <c r="O47"/>
  <c r="Q47"/>
  <c r="V47"/>
  <c r="G50"/>
  <c r="M50" s="1"/>
  <c r="I50"/>
  <c r="K50"/>
  <c r="O50"/>
  <c r="Q50"/>
  <c r="V50"/>
  <c r="G53"/>
  <c r="M53" s="1"/>
  <c r="I53"/>
  <c r="K53"/>
  <c r="O53"/>
  <c r="Q53"/>
  <c r="V53"/>
  <c r="G57"/>
  <c r="I57"/>
  <c r="K57"/>
  <c r="M57"/>
  <c r="O57"/>
  <c r="Q57"/>
  <c r="V57"/>
  <c r="G61"/>
  <c r="I61"/>
  <c r="K61"/>
  <c r="M61"/>
  <c r="O61"/>
  <c r="Q61"/>
  <c r="V61"/>
  <c r="G64"/>
  <c r="M64" s="1"/>
  <c r="I64"/>
  <c r="K64"/>
  <c r="O64"/>
  <c r="Q64"/>
  <c r="V64"/>
  <c r="G67"/>
  <c r="I67"/>
  <c r="K67"/>
  <c r="K66" s="1"/>
  <c r="M67"/>
  <c r="O67"/>
  <c r="Q67"/>
  <c r="V67"/>
  <c r="V66" s="1"/>
  <c r="G69"/>
  <c r="G66" s="1"/>
  <c r="I69"/>
  <c r="K69"/>
  <c r="M69"/>
  <c r="O69"/>
  <c r="O66" s="1"/>
  <c r="Q69"/>
  <c r="V69"/>
  <c r="G71"/>
  <c r="M71" s="1"/>
  <c r="I71"/>
  <c r="K71"/>
  <c r="O71"/>
  <c r="Q71"/>
  <c r="V71"/>
  <c r="G79"/>
  <c r="M79" s="1"/>
  <c r="I79"/>
  <c r="I66" s="1"/>
  <c r="K79"/>
  <c r="O79"/>
  <c r="Q79"/>
  <c r="Q66" s="1"/>
  <c r="V79"/>
  <c r="G81"/>
  <c r="I81"/>
  <c r="K81"/>
  <c r="M81"/>
  <c r="O81"/>
  <c r="Q81"/>
  <c r="V81"/>
  <c r="G85"/>
  <c r="I85"/>
  <c r="K85"/>
  <c r="M85"/>
  <c r="O85"/>
  <c r="Q85"/>
  <c r="V85"/>
  <c r="G90"/>
  <c r="M90" s="1"/>
  <c r="I90"/>
  <c r="K90"/>
  <c r="O90"/>
  <c r="Q90"/>
  <c r="V90"/>
  <c r="G93"/>
  <c r="M93" s="1"/>
  <c r="I93"/>
  <c r="K93"/>
  <c r="O93"/>
  <c r="Q93"/>
  <c r="V93"/>
  <c r="G96"/>
  <c r="I96"/>
  <c r="K96"/>
  <c r="M96"/>
  <c r="O96"/>
  <c r="Q96"/>
  <c r="V96"/>
  <c r="G98"/>
  <c r="I98"/>
  <c r="K98"/>
  <c r="M98"/>
  <c r="O98"/>
  <c r="Q98"/>
  <c r="V98"/>
  <c r="G100"/>
  <c r="O100"/>
  <c r="G101"/>
  <c r="M101" s="1"/>
  <c r="M100" s="1"/>
  <c r="I101"/>
  <c r="I100" s="1"/>
  <c r="K101"/>
  <c r="K100" s="1"/>
  <c r="O101"/>
  <c r="Q101"/>
  <c r="Q100" s="1"/>
  <c r="V101"/>
  <c r="V100" s="1"/>
  <c r="G102"/>
  <c r="I102"/>
  <c r="K102"/>
  <c r="M102"/>
  <c r="O102"/>
  <c r="Q102"/>
  <c r="V102"/>
  <c r="G103"/>
  <c r="I103"/>
  <c r="K103"/>
  <c r="M103"/>
  <c r="O103"/>
  <c r="Q103"/>
  <c r="V103"/>
  <c r="AE105"/>
  <c r="AF105"/>
  <c r="I20" i="1"/>
  <c r="I19"/>
  <c r="I18"/>
  <c r="I17"/>
  <c r="F43"/>
  <c r="G23" s="1"/>
  <c r="H43"/>
  <c r="I42"/>
  <c r="I16" l="1"/>
  <c r="I21" s="1"/>
  <c r="I59"/>
  <c r="J53" s="1"/>
  <c r="I41"/>
  <c r="I39"/>
  <c r="I43" s="1"/>
  <c r="J40" s="1"/>
  <c r="A27"/>
  <c r="M8" i="13"/>
  <c r="M276"/>
  <c r="M275" s="1"/>
  <c r="M265"/>
  <c r="M261" s="1"/>
  <c r="M129"/>
  <c r="M109" s="1"/>
  <c r="M93"/>
  <c r="M83" s="1"/>
  <c r="G8"/>
  <c r="G109"/>
  <c r="M66" i="12"/>
  <c r="M8"/>
  <c r="G8"/>
  <c r="J28" i="1"/>
  <c r="J26"/>
  <c r="G38"/>
  <c r="F38"/>
  <c r="J23"/>
  <c r="J24"/>
  <c r="J25"/>
  <c r="J27"/>
  <c r="E24"/>
  <c r="G24"/>
  <c r="E26"/>
  <c r="G26"/>
  <c r="J56" l="1"/>
  <c r="J55"/>
  <c r="J58"/>
  <c r="J54"/>
  <c r="J51"/>
  <c r="J50"/>
  <c r="J57"/>
  <c r="J52"/>
  <c r="J41"/>
  <c r="J39"/>
  <c r="J43" s="1"/>
  <c r="J42"/>
  <c r="G28"/>
  <c r="G27" s="1"/>
  <c r="G29" s="1"/>
  <c r="A28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Rudolf Gregar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Rudolf Gregar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<sst xmlns="http://schemas.openxmlformats.org/spreadsheetml/2006/main" count="1716" uniqueCount="565">
  <si>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</si>
  <si>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</si>
  <si>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</si>
  <si>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</si>
  <si>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</si>
  <si>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</si>
  <si>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</si>
  <si>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</si>
  <si>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</si>
  <si>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</si>
  <si>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</si>
  <si>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</si>
  <si>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</si>
  <si>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</si>
  <si>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</si>
  <si>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</si>
  <si>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</si>
  <si>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</si>
  <si>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</si>
  <si>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</si>
  <si>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</si>
  <si>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</si>
  <si>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</si>
  <si>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</si>
  <si>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</si>
  <si>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</si>
  <si>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</si>
  <si>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</si>
  <si>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</si>
  <si>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</si>
  <si>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</si>
  <si>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</si>
  <si>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</si>
  <si>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</si>
  <si>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</si>
  <si>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</si>
  <si>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</si>
  <si>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</si>
  <si>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</si>
  <si>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</si>
  <si>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</si>
  <si>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</si>
  <si>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</si>
  <si>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sdfsdf</t>
  </si>
  <si>
    <t>19-4180-217</t>
  </si>
  <si>
    <t>"OKO" Zlín - Tř. T. Bati - modernizace objektu č.p. 508 a č.p. 5682</t>
  </si>
  <si>
    <t>S-projekt plus, a.s.</t>
  </si>
  <si>
    <t>třída Tomáše Bati 508</t>
  </si>
  <si>
    <t>Zlín</t>
  </si>
  <si>
    <t>76273</t>
  </si>
  <si>
    <t>60734485</t>
  </si>
  <si>
    <t>Stavba</t>
  </si>
  <si>
    <t>IO02</t>
  </si>
  <si>
    <t>Zpevněné plochy a parkování</t>
  </si>
  <si>
    <t>IO02 PU</t>
  </si>
  <si>
    <t>ZP - Příprava území</t>
  </si>
  <si>
    <t>IO02 ZP</t>
  </si>
  <si>
    <t xml:space="preserve">ZP - Zpevněné plochy a parkování 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</si>
  <si>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</si>
  <si>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</si>
  <si>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</si>
  <si>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</si>
  <si>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</si>
  <si>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</si>
  <si>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</si>
  <si>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</si>
  <si>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21</t>
  </si>
  <si>
    <t>Úprava podloží a základ.spáry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</si>
  <si>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</si>
  <si>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</si>
  <si>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</si>
  <si>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</si>
  <si>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</si>
  <si>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</si>
  <si>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</si>
  <si>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</si>
  <si>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</si>
  <si>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</si>
  <si>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</si>
  <si>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</si>
  <si>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</si>
  <si>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</si>
  <si>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</si>
  <si>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</si>
  <si>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</si>
  <si>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</si>
  <si>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</si>
  <si>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</si>
  <si>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</si>
  <si>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</si>
  <si>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</si>
  <si>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</si>
  <si>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</si>
  <si>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</si>
  <si>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</si>
  <si>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</si>
  <si>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</si>
  <si>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</si>
  <si>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</si>
  <si>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</si>
  <si>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</si>
  <si>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</si>
  <si>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</si>
  <si>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</si>
  <si>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</si>
  <si>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</si>
  <si>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</si>
  <si>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</si>
  <si>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</si>
  <si>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</si>
  <si>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</si>
  <si>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</si>
  <si>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dlažeb z betonových dlaždic na sucho</t>
  </si>
  <si>
    <t>m2</t>
  </si>
  <si>
    <t>RTS 20/ I</t>
  </si>
  <si>
    <t>Práce</t>
  </si>
  <si>
    <t>POL1_</t>
  </si>
  <si>
    <t>rozebrání dlažby : 125</t>
  </si>
  <si>
    <t>VV</t>
  </si>
  <si>
    <t>113107315R00</t>
  </si>
  <si>
    <t>Odstranění podkladu pl. 50 m2,kam.těžené tl.15 cm</t>
  </si>
  <si>
    <t xml:space="preserve">podklad vybour.ploch : </t>
  </si>
  <si>
    <t xml:space="preserve">asf : </t>
  </si>
  <si>
    <t>Odkaz na mn. položky pořadí 4 : 340,00000</t>
  </si>
  <si>
    <t xml:space="preserve">dlažby : </t>
  </si>
  <si>
    <t>Odkaz na mn. položky pořadí 1 : 125,00000</t>
  </si>
  <si>
    <t xml:space="preserve">beton : </t>
  </si>
  <si>
    <t>Odkaz na mn. položky pořadí 5 : 540,00000</t>
  </si>
  <si>
    <t>113107520R00</t>
  </si>
  <si>
    <t>Odstranění podkladu pl. 50 m2,kam.drcené tl.20 cm</t>
  </si>
  <si>
    <t>113108315R00</t>
  </si>
  <si>
    <t>Odstranění asfaltové vrstvy pl. do 50 m2, tl.15 cm</t>
  </si>
  <si>
    <t>odstranění asf.plochy : 340</t>
  </si>
  <si>
    <t>113109315R00</t>
  </si>
  <si>
    <t>Odstranění podkladu pl.50 m2, bet.prostý tl.15 cm</t>
  </si>
  <si>
    <t>vybourání bet.ploch vč.ploch z panelů : 540</t>
  </si>
  <si>
    <t>113151114R00</t>
  </si>
  <si>
    <t>Fréz.živič.krytu pl.do 500 m2,pruh do 75 cm,tl.5cm</t>
  </si>
  <si>
    <t>frézování živič.krytu : 200</t>
  </si>
  <si>
    <t>113202111R00</t>
  </si>
  <si>
    <t>Vytrhání obrub obrubníků silničních</t>
  </si>
  <si>
    <t>m</t>
  </si>
  <si>
    <t>bour obrubníků silničních : 100</t>
  </si>
  <si>
    <t>bour obrub chodník-záhonových : 45</t>
  </si>
  <si>
    <t>113231536R00</t>
  </si>
  <si>
    <t>Bourání odvodňovacího žlabu, zatíž. E600, š.360 mm</t>
  </si>
  <si>
    <t>vybourání žlabu s mříží : 3</t>
  </si>
  <si>
    <t>122202201R00</t>
  </si>
  <si>
    <t>Odkopávky pro silnice v hor. 3 do 100 m3</t>
  </si>
  <si>
    <t>m3</t>
  </si>
  <si>
    <t>HTU pod zásobovací komunikaci a chodník podél fasády (z dig.modelu terénu) : 500</t>
  </si>
  <si>
    <t>HTU pod komunikaci do podz.parkov. (z dig.modelu terénu) : 125</t>
  </si>
  <si>
    <t>122202209R00</t>
  </si>
  <si>
    <t>Příplatek za lepivost - odkop. pro silnice v hor.3</t>
  </si>
  <si>
    <t>Odkaz na mn. položky pořadí 9 : 625,00000</t>
  </si>
  <si>
    <t>162701105R00</t>
  </si>
  <si>
    <t>Vodorovné přemístění výkopku z hor.1-4 do 10000 m</t>
  </si>
  <si>
    <t xml:space="preserve">přebytek odkopku na skládku : </t>
  </si>
  <si>
    <t>přebytek sejmutého drnu na skládku : (1225-555)*0,15</t>
  </si>
  <si>
    <t>171201201R00</t>
  </si>
  <si>
    <t>Uložení sypaniny na skl.-sypanina na výšku přes 2m</t>
  </si>
  <si>
    <t xml:space="preserve">přebytek na skládku : </t>
  </si>
  <si>
    <t>Odkaz na mn. položky pořadí 11 : 725,50000</t>
  </si>
  <si>
    <t>199000002R00</t>
  </si>
  <si>
    <t>Poplatek za skládku horniny 1- 4</t>
  </si>
  <si>
    <t>111200001RA0</t>
  </si>
  <si>
    <t>Odstranění křovin a stromů do 100 mm, spálení</t>
  </si>
  <si>
    <t>Agregovaná položka</t>
  </si>
  <si>
    <t>POL2_</t>
  </si>
  <si>
    <t xml:space="preserve">odstranění křoví a náletů : </t>
  </si>
  <si>
    <t>tis 3ks : 25</t>
  </si>
  <si>
    <t>nálety : 20</t>
  </si>
  <si>
    <t>112100001RAA</t>
  </si>
  <si>
    <t>Kácení stromů do 500 mm a odstranění pařezů včetně odvozu, spálení větví</t>
  </si>
  <si>
    <t>kus</t>
  </si>
  <si>
    <t>kácení stromů : 4</t>
  </si>
  <si>
    <t xml:space="preserve">višeň prům. 25 cm, jasan prům. 60 cm, smrk prům. 25 cm, vrba okrasná 10cm : </t>
  </si>
  <si>
    <t>odstranění větších pařezů po dřívějším kácení : 9</t>
  </si>
  <si>
    <t>121100001RAB</t>
  </si>
  <si>
    <t>Sejmutí ornice, naložení, odvoz a uložení odvoz do 5 km</t>
  </si>
  <si>
    <t>sejmutí drnu ze zel.ploch : 1225*0,15</t>
  </si>
  <si>
    <t xml:space="preserve">uložení na mezideponii, přebytek na skládku : </t>
  </si>
  <si>
    <t>151827161RA0</t>
  </si>
  <si>
    <t>Záporové pažení dočasné, hor.3, HEB 160, hl.do 5 m</t>
  </si>
  <si>
    <t>pažení výkopů : 46*3</t>
  </si>
  <si>
    <t>919735113R00</t>
  </si>
  <si>
    <t>Řezání stávajícího živičného krytu tl. 10 - 15 cm</t>
  </si>
  <si>
    <t>řezání stáv.asf.vozovky : 20+10+15+65+20+10</t>
  </si>
  <si>
    <t>961021311R00</t>
  </si>
  <si>
    <t>Bourání základů ze zdiva kamenného</t>
  </si>
  <si>
    <t>KAMENNÁ ZÍDKA : 4,5</t>
  </si>
  <si>
    <t>961055111R00</t>
  </si>
  <si>
    <t>Bourání základů železobetonových</t>
  </si>
  <si>
    <t>ZÍDKA : 2,5</t>
  </si>
  <si>
    <t>TERÉNNÍ SCHODIŠTĚ : 4+6</t>
  </si>
  <si>
    <t>ZÁKLAD SCHODIŠTĚ : 2</t>
  </si>
  <si>
    <t>ŠACHTA : 6+2+3</t>
  </si>
  <si>
    <t>MONOLIT.ŽLAB S MŘÍŽKOU : 3*0,5*1</t>
  </si>
  <si>
    <t>BET.PALISÁDA : 5*0,25*1,5</t>
  </si>
  <si>
    <t>DROBNÉ BET.ZÁKLADY A ŠACHTY : 10</t>
  </si>
  <si>
    <t>963053936R00</t>
  </si>
  <si>
    <t>Bourání ŽB schodišťových ramen samonosných</t>
  </si>
  <si>
    <t>SCHODIŠTĚ : 2*5</t>
  </si>
  <si>
    <t>966006132R00</t>
  </si>
  <si>
    <t>Odstranění doprav.značek se sloupky, s bet.patkami</t>
  </si>
  <si>
    <t>odstranění dopravní značky - vjezd zásobování : 1</t>
  </si>
  <si>
    <t>demontáž a přesun značky cyklostezky : 1</t>
  </si>
  <si>
    <t>demontáž, uložení a znovuosazení rozcestníku : 1</t>
  </si>
  <si>
    <t>966067111R00</t>
  </si>
  <si>
    <t>Rozebrání plotu tyč. lať. prken. drátěného, plech.</t>
  </si>
  <si>
    <t>odstranění oplocení z pletiva, kovové : 70</t>
  </si>
  <si>
    <t>OCELOVÉ OPLOCENÍ - MŘÍŽE : 10+15</t>
  </si>
  <si>
    <t>brána v oplocení, BRANKA : 4+3*1,5</t>
  </si>
  <si>
    <t>OC.VRATA : 2</t>
  </si>
  <si>
    <t>976071111R00</t>
  </si>
  <si>
    <t>Vybourání kovových zábradlí a madel</t>
  </si>
  <si>
    <t>odstranění oc.zábran parkov : 16</t>
  </si>
  <si>
    <t>demontáž zábradlí podél chodníku : 55</t>
  </si>
  <si>
    <t>229830012R00</t>
  </si>
  <si>
    <t>Demontáž stožáru</t>
  </si>
  <si>
    <t>demontáž stožáru VO : 1</t>
  </si>
  <si>
    <t>odstranění vlajkového stožáru : 2</t>
  </si>
  <si>
    <t>220990020NC</t>
  </si>
  <si>
    <t>Demontáž reklam.pylonu vč.bet.základu</t>
  </si>
  <si>
    <t>Vlastní</t>
  </si>
  <si>
    <t>Indiv</t>
  </si>
  <si>
    <t>reiklamní pylon - oc.tr. s bet.základem : 1</t>
  </si>
  <si>
    <t>220990021NC</t>
  </si>
  <si>
    <t>Demontáž el.závor vč.bet.základů a přípojky</t>
  </si>
  <si>
    <t>elektrická závora s bet.základem, sloupek se čtečkou, připojení, smyčka : 1</t>
  </si>
  <si>
    <t>979082213R00</t>
  </si>
  <si>
    <t>Vodorovná doprava suti po suchu do 1 km</t>
  </si>
  <si>
    <t>t</t>
  </si>
  <si>
    <t>Přesun suti</t>
  </si>
  <si>
    <t>POL8_</t>
  </si>
  <si>
    <t>979082219R00</t>
  </si>
  <si>
    <t>Příplatek za dopravu suti po suchu za další 1 km</t>
  </si>
  <si>
    <t>979990001R00</t>
  </si>
  <si>
    <t>Poplatek za skládku stavební suti</t>
  </si>
  <si>
    <t>SUM</t>
  </si>
  <si>
    <t>JKSO:</t>
  </si>
  <si>
    <t>822.59</t>
  </si>
  <si>
    <t>plochy charakteru pozemních komunikací ostatní</t>
  </si>
  <si>
    <t>JKSO</t>
  </si>
  <si>
    <t xml:space="preserve"> m2</t>
  </si>
  <si>
    <t>kryt (materiál konstrukce krytu) dlážděný</t>
  </si>
  <si>
    <t>JKSOChar</t>
  </si>
  <si>
    <t>rekonstrukce a modernizace objektu s opravou</t>
  </si>
  <si>
    <t>JKSOAkce</t>
  </si>
  <si>
    <t>Poznámky uchazeče k zadání</t>
  </si>
  <si>
    <t>POPUZIV</t>
  </si>
  <si>
    <t>END</t>
  </si>
  <si>
    <t>odkop pro přespád.parkoviště : 280*0,3/2</t>
  </si>
  <si>
    <t>drobné odkopávky od HTU po přesnou pláň : 1100*0,2/2</t>
  </si>
  <si>
    <t>Odkaz na mn. položky pořadí 1 : 152,00000</t>
  </si>
  <si>
    <t>132201210R00</t>
  </si>
  <si>
    <t>Hloubení rýh š.do 200 cm hor.3 do 50 m3,STROJNĚ</t>
  </si>
  <si>
    <t>drenáž zemní pláně zpev.ploch : (15+15+5+6+20+60)*0,4*0,5</t>
  </si>
  <si>
    <t>dren.šachta : 1*1,5</t>
  </si>
  <si>
    <t xml:space="preserve">základová patka : </t>
  </si>
  <si>
    <t>- závora : 4* 0,6*0,6*1</t>
  </si>
  <si>
    <t>- vjezd-výjezd terminál nebo sloupek se čtečkou : 4* 0,6*0,6*1</t>
  </si>
  <si>
    <t>- platební terminál : 0,6*0,6*1</t>
  </si>
  <si>
    <t>- znovuosazení rozcestníku : 0,4*0,4*1</t>
  </si>
  <si>
    <t>patky pro zábradlí - podél šikmého obecního chodníku před SO01 : 48*0,3*0,3*0,8</t>
  </si>
  <si>
    <t xml:space="preserve">  - podél propoj.chodníku ze šikmého na chodník u fasády SO01 : 4*0,3*0,3*0,8</t>
  </si>
  <si>
    <t xml:space="preserve">viz situace, zpráva : </t>
  </si>
  <si>
    <t>132201219R00</t>
  </si>
  <si>
    <t>Přípl.za lepivost,hloubení rýh 200cm,hor.3,STROJNĚ</t>
  </si>
  <si>
    <t>Odkaz na mn. položky pořadí 3 : 32,84400</t>
  </si>
  <si>
    <t xml:space="preserve">přebytek odkopku, výkop : </t>
  </si>
  <si>
    <t xml:space="preserve">odpočet do násypu : </t>
  </si>
  <si>
    <t>Odkaz na mn. položky pořadí 6 : 82,50000*-1</t>
  </si>
  <si>
    <t>171101104R00</t>
  </si>
  <si>
    <t>Uložení sypaniny do násypů zhutněných na 102% PS</t>
  </si>
  <si>
    <t>drobné násypy od HTU po přesnou pláň : 1100*0,15/2</t>
  </si>
  <si>
    <t xml:space="preserve">možno využít vytěžené štěrkodrti : </t>
  </si>
  <si>
    <t>181101102R00</t>
  </si>
  <si>
    <t>Úprava pláně v zářezech v hor. 1-4, se zhutněním</t>
  </si>
  <si>
    <t>vozovka pro zásobování - sjezd na horní patro garáže SO03 a příjezd zásob.za SO01 : 180*1,05</t>
  </si>
  <si>
    <t xml:space="preserve">  přejízdná dlažba - kostka : 7*1,05</t>
  </si>
  <si>
    <t xml:space="preserve">vozovka pro osobní vozidla : </t>
  </si>
  <si>
    <t xml:space="preserve">  příjezd do garáže SO03 : 75*1,05</t>
  </si>
  <si>
    <t xml:space="preserve">  vozovka sníž.parkoviště před SO02 : 85*1,05</t>
  </si>
  <si>
    <t xml:space="preserve">  rozšíření ve vjezdu (naproti závoře) : 15*1,05</t>
  </si>
  <si>
    <t>parkovací plochy - dlažba : 205*1,05</t>
  </si>
  <si>
    <t>dlažba před vstupem do SO01 z parkoviště : 26*1,05</t>
  </si>
  <si>
    <t>chodník podél fasády SO01 a SO02 - dla 50x50 : (95+245)*1,05</t>
  </si>
  <si>
    <t>chodníky 30x30 : 75*1,05</t>
  </si>
  <si>
    <t>chodník mezi So02 a 03, ostr. u závory SO03 - 10/20 : 25*1,05</t>
  </si>
  <si>
    <t>ostrůvky mozaika : 15*1,05</t>
  </si>
  <si>
    <t>okap.chodník dlažba : 9*1,05</t>
  </si>
  <si>
    <t xml:space="preserve">viz situace, řez, zpráva : </t>
  </si>
  <si>
    <t>175200010RAA</t>
  </si>
  <si>
    <t>Obsyp objektu prohozenou zeminou dovoz zeminy ze vzdálenosti  50 m</t>
  </si>
  <si>
    <t>dren.šachta : 1*0,75</t>
  </si>
  <si>
    <t>181050010RA0</t>
  </si>
  <si>
    <t>Terénní modelace</t>
  </si>
  <si>
    <t>úprava terénu do tvaru pro ohumusování a ozelenění : 555</t>
  </si>
  <si>
    <t>182300010RAC</t>
  </si>
  <si>
    <t>Rozprostření ornice ve svahu tloušťka 15 cm dovoz ornice ze vzdálenosti 5 km, osetí trávou</t>
  </si>
  <si>
    <t>ohumusování a ozelenění ploch : 555</t>
  </si>
  <si>
    <t xml:space="preserve">dovoz z mezideponie : </t>
  </si>
  <si>
    <t>275320020RAA</t>
  </si>
  <si>
    <t>Základová patka ŽB z betonu C 12/15, bednění výztuž 90 kg/m3, štěrkopískový podklad 10 cm</t>
  </si>
  <si>
    <t xml:space="preserve">základová patka vč.prostupu pro el a slp : </t>
  </si>
  <si>
    <t>závora : 4* 0,6*0,6*0,8</t>
  </si>
  <si>
    <t>vjezd-výjezd terminál nebo sloupek se čtečkou : 4* 0,6*0,6*0,8</t>
  </si>
  <si>
    <t>platební terminál : 0,6*0,6*0,8</t>
  </si>
  <si>
    <t>znovuosazení rozcestníku : 0,4*0,4*0,8</t>
  </si>
  <si>
    <t>patky pro zábradlí - podél šikmého obecního chodníku před SO01 : 48*0,3*0,3*0,6</t>
  </si>
  <si>
    <t xml:space="preserve">  - podél propoj.chodníku ze šikmého na chodník u fasády SO01 : 4*0,3*0,3*0,6</t>
  </si>
  <si>
    <t xml:space="preserve">výměna nevhodného podloží - aktivní zóny pojížděných ploch : </t>
  </si>
  <si>
    <t>Odkaz na mn. položky pořadí 17 : 622,65000*0,4</t>
  </si>
  <si>
    <t>Odkaz na mn. položky pořadí 14 : 249,06000</t>
  </si>
  <si>
    <t xml:space="preserve">parapláň : </t>
  </si>
  <si>
    <t>Odkaz na mn. položky pořadí 27 : 362,00000*1,05</t>
  </si>
  <si>
    <t>Odkaz na mn. položky pořadí 36 : 231,00000*1,05</t>
  </si>
  <si>
    <t>561471120R00</t>
  </si>
  <si>
    <t>Podklad ze zeminy stab.vápnem, Road Mix, tl. 30 cm</t>
  </si>
  <si>
    <t xml:space="preserve">zlepšení aktivní zóny pěších ploch : </t>
  </si>
  <si>
    <t>Odkaz na mn. položky pořadí 34 : 15,00000*1,05</t>
  </si>
  <si>
    <t>Odkaz na mn. položky pořadí 35 : 25,00000*1,05</t>
  </si>
  <si>
    <t>Odkaz na mn. položky pořadí 37 : 424,00000*1,05</t>
  </si>
  <si>
    <t>564861111R00</t>
  </si>
  <si>
    <t>Podklad ze štěrkodrti po zhutnění tloušťky 20 cm</t>
  </si>
  <si>
    <t>Odkaz na mn. položky pořadí 17 : 622,65000*2</t>
  </si>
  <si>
    <t>564851111R00</t>
  </si>
  <si>
    <t>Podklad ze štěrkodrti po zhutnění tloušťky 15 cm</t>
  </si>
  <si>
    <t>chodník podél fasády SO01 a SO02 - dla 50x50 : (95+245)*1,03</t>
  </si>
  <si>
    <t xml:space="preserve">  příjezd do garáže SO03 : 75*1,03</t>
  </si>
  <si>
    <t xml:space="preserve">  vozovka sníž.parkoviště před SO02 : 85*1,03</t>
  </si>
  <si>
    <t xml:space="preserve">  rozšíření ve vjezdu (naproti závoře) : 15*1,03</t>
  </si>
  <si>
    <t>parkovací plochy - dlažba : 205*1,03</t>
  </si>
  <si>
    <t>před vstupem do SO01 z parkoviště - dlažba : 26*1,03</t>
  </si>
  <si>
    <t>chodníky 30x30 : 75*1,03</t>
  </si>
  <si>
    <t>chodník mezi So02 a 03, ostr. u závory SO03 - 10/20 : 25*1,03</t>
  </si>
  <si>
    <t>ostrůvky mozaika : 15*1,03</t>
  </si>
  <si>
    <t>okap.chodník dlažba : 9*1,03</t>
  </si>
  <si>
    <t>564861113R00</t>
  </si>
  <si>
    <t>Podklad ze štěrkodrti po zhutnění tloušťky 22 cm</t>
  </si>
  <si>
    <t>vozovka pro zásobování - sjezd na horní patro garráře SO03 a příjezd zásob.za SO01 : 180*1,03</t>
  </si>
  <si>
    <t xml:space="preserve">  přejízdná dlažba - kostka : 7*1,03</t>
  </si>
  <si>
    <t>565131111R00</t>
  </si>
  <si>
    <t>Podklad z obal kamen. ACP 16+, š. do 3 m, tl. 5 cm</t>
  </si>
  <si>
    <t>vozovka pro zásobování - sjezd na horní patro garáže SO03 a příjezd zásob.za SO01 : 180</t>
  </si>
  <si>
    <t>zapravení a vyrovnání : 190/2</t>
  </si>
  <si>
    <t>565151111R00</t>
  </si>
  <si>
    <t>Podklad z obal kam.ACP 16+,ACP 22+,do 3 m,tl. 7 cm</t>
  </si>
  <si>
    <t>příjezd do garáže SO03 : 75</t>
  </si>
  <si>
    <t>vozovka sníž.parkoviště před SO02 : 85</t>
  </si>
  <si>
    <t>rozšíření ve vjezdu (naproti závoře) : 15</t>
  </si>
  <si>
    <t>567122111R00</t>
  </si>
  <si>
    <t>Podklad z kameniva zpev.cementem SC C8/10 tl.12 cm</t>
  </si>
  <si>
    <t>parkovací plochy - dlažba : 205</t>
  </si>
  <si>
    <t>před vstupem do SO01 z parkoviště - dlažba : 26</t>
  </si>
  <si>
    <t>567122112R00</t>
  </si>
  <si>
    <t>Podklad z kameniva zpev.cementem SC C8/10 tl.13 cm</t>
  </si>
  <si>
    <t xml:space="preserve">  přejízdná dlažba - kostka : 7</t>
  </si>
  <si>
    <t>567122114R00</t>
  </si>
  <si>
    <t>Podklad z kameniva zpev.cementem SC C8/10 tl.15 cm</t>
  </si>
  <si>
    <t>chodník podél fasády SO01 a SO02 - dla 50x50 : (95+245)</t>
  </si>
  <si>
    <t>573111112R00</t>
  </si>
  <si>
    <t>Postřik živičný infiltr.+ posyp,z asfaltu 1 kg/m2</t>
  </si>
  <si>
    <t>573211111R00</t>
  </si>
  <si>
    <t>Postřik živičný spojovací z asfaltu 0,5-0,7 kg/m2</t>
  </si>
  <si>
    <t>vozovka pro zásobování - sjezd na horní patro garáže SO03 a příjezd zásob.za SO01 : 180*2</t>
  </si>
  <si>
    <t>zapravení a vyrovnání : 1,5*190</t>
  </si>
  <si>
    <t>577131111R00</t>
  </si>
  <si>
    <t>Beton asfalt. ACO 11+ obrusný, š. do 3 m, tl. 4 cm</t>
  </si>
  <si>
    <t>zapravení a vyrovnání : 190</t>
  </si>
  <si>
    <t>577151123R00</t>
  </si>
  <si>
    <t>Beton asfalt. ACL 16+ ložný, š. do 3 m, tl. 6 cm</t>
  </si>
  <si>
    <t>591241111R00</t>
  </si>
  <si>
    <t>Kladení dlažby drobné kostky, lože z MC tl. 5 cm</t>
  </si>
  <si>
    <t xml:space="preserve">  přejízdná dlažba odděluje vjezd na parkov.SO03 a zásob. - kostka : 7</t>
  </si>
  <si>
    <t>596111111R00</t>
  </si>
  <si>
    <t>Kladení dlažby mozaika 1barva, lože z kam.do 4 cm</t>
  </si>
  <si>
    <t>ostrůvky mozaika : 15</t>
  </si>
  <si>
    <t>596215021R00</t>
  </si>
  <si>
    <t>Kladení zámkové dlažby tl. 6 cm do drtě tl. 4 cm</t>
  </si>
  <si>
    <t>chodník mezi So02 a 03, ostr. u závory SO03 - 10/20 : 25</t>
  </si>
  <si>
    <t>596215040R00</t>
  </si>
  <si>
    <t>Kladení zámkové dlažby tl. 8 cm do drtě tl. 4 cm</t>
  </si>
  <si>
    <t>596811111R00</t>
  </si>
  <si>
    <t>Kladení dlaždic kom.pro pěší, lože z kameniva těž.</t>
  </si>
  <si>
    <t>chodník podél fasády SO01 a SO02 - dla 50x50 : 95+245</t>
  </si>
  <si>
    <t>chodníky 30x30 : 75</t>
  </si>
  <si>
    <t>okap.chodník dlažba : 9</t>
  </si>
  <si>
    <t>597101030RAA</t>
  </si>
  <si>
    <t>Žlab odvodňovací polymerbeton, zatížení C250 kN včetně dodávky roštu a žlabu RONN</t>
  </si>
  <si>
    <t xml:space="preserve">žlaby s litinovou mřížkouv pěší trase : </t>
  </si>
  <si>
    <t>Ž2+2L : 47,5+5,5</t>
  </si>
  <si>
    <t xml:space="preserve">viz kladecí plán, situace, řez, zpráva : </t>
  </si>
  <si>
    <t>597101035RAA</t>
  </si>
  <si>
    <t>Žlab odvodňovací polymerbeton, zatížení D400 kN včetně dodávky žlabu a roštu RONN</t>
  </si>
  <si>
    <t xml:space="preserve">žlaby s litinovou mřížkou s možností pojezdu : </t>
  </si>
  <si>
    <t>Ž1 : 11</t>
  </si>
  <si>
    <t>Ž3+3L : 9,5+1,5</t>
  </si>
  <si>
    <t>Ž5 : 5</t>
  </si>
  <si>
    <t>Ž6 : 3,5</t>
  </si>
  <si>
    <t>597103015RA0</t>
  </si>
  <si>
    <t>Vpusť k žlabu polymerbetonová C250, litinový rošt</t>
  </si>
  <si>
    <t xml:space="preserve">vpusti pro žlaby s litinovou mřížkouv pěší trase : </t>
  </si>
  <si>
    <t>Ž2+2L : 3</t>
  </si>
  <si>
    <t>597103020RA0</t>
  </si>
  <si>
    <t>Vpusť k žlabu polymerbetonová D400, litinový rošt</t>
  </si>
  <si>
    <t xml:space="preserve">vpusti pro žlaby s litinovou mřížkou s možností pojezdu : </t>
  </si>
  <si>
    <t>Ž1 : 1</t>
  </si>
  <si>
    <t>Ž3+3L : 1</t>
  </si>
  <si>
    <t>Ž5 : 1</t>
  </si>
  <si>
    <t>Ž6 : 1</t>
  </si>
  <si>
    <t>639570010RA0</t>
  </si>
  <si>
    <t>Okapový chodník kolem budovy z kačírku šířky 0,5 m</t>
  </si>
  <si>
    <t>okapový chodník z kačírku - podél SO02 na příjezdu do garáží SO03 : 20</t>
  </si>
  <si>
    <t xml:space="preserve"> - podél op.zdi u zásobovací plochy : 8</t>
  </si>
  <si>
    <t xml:space="preserve">komplet - kačírek, ŠD podklad, geotextilie, úprava pláně : </t>
  </si>
  <si>
    <t>597101040RNC</t>
  </si>
  <si>
    <t>Žlab odvodňovací polymerbeton, se štěrbinovým nástavcem včetně dodávky žlabu a štěrbin.nástavce</t>
  </si>
  <si>
    <t>Součtová</t>
  </si>
  <si>
    <t xml:space="preserve">žlaby se štěrbinou (skrytý žlab pod dlažbou s přiznanou jen štěrbinou) : </t>
  </si>
  <si>
    <t>Ž4 : 10</t>
  </si>
  <si>
    <t>597103025RNC</t>
  </si>
  <si>
    <t>Vpusť k žlabu polymerbetonová, se štěrbinovým nástavcem</t>
  </si>
  <si>
    <t xml:space="preserve">vpusť pro žlab se štěrbinou (skrytý žlab pod dlažbou s přiznanou jen štěrbinou) : </t>
  </si>
  <si>
    <t>Ž4 : 1</t>
  </si>
  <si>
    <t>58380058R</t>
  </si>
  <si>
    <t>Mozaika dlažební 6/8 štípaná  1t = 6,5 m2</t>
  </si>
  <si>
    <t>SPCM</t>
  </si>
  <si>
    <t>Specifikace</t>
  </si>
  <si>
    <t>POL3_</t>
  </si>
  <si>
    <t>58380120.AR</t>
  </si>
  <si>
    <t>Kostka dlažební drobná 8/10 tř. 1  1t = 5 m2 štípaná</t>
  </si>
  <si>
    <t>59245110R</t>
  </si>
  <si>
    <t>Dlažba sklad. HOLLAND I 20x10x6 cm přírodní</t>
  </si>
  <si>
    <t>592451210R</t>
  </si>
  <si>
    <t>Dlažba HOLLAND V 30x30x6 cm přírodní</t>
  </si>
  <si>
    <t>592452620R</t>
  </si>
  <si>
    <t>Dlažba BEST KARO přírodní 20x20x8 povrch STANDARD</t>
  </si>
  <si>
    <t>parkovací plochy - dlažba 20x20 tl.8cm s fazetami : 205*1,05</t>
  </si>
  <si>
    <t>před vstupem do SO01 z parkoviště - dlažba 20x20 tl.8cm s fazetami : 26*1,05</t>
  </si>
  <si>
    <t>59245262R</t>
  </si>
  <si>
    <t>Dlažba BEST KARO barevná 20x20x8 povrch STANDARD</t>
  </si>
  <si>
    <t>dělící čáry dl.parkoviště - dl.20x20x8 antracit černá : 12*5*0,2 *1,05</t>
  </si>
  <si>
    <t>59245620R</t>
  </si>
  <si>
    <t>Dlaždice betonová 50x50x6 cm šedá</t>
  </si>
  <si>
    <t>5924798477R</t>
  </si>
  <si>
    <t>HBG 50/50/10 II nat chodníková dlažba šedá, povrch standard</t>
  </si>
  <si>
    <t xml:space="preserve">dlažba 50x50x8 cm šedá : </t>
  </si>
  <si>
    <t>chodník podél fasády SO01 a SO02 : (95+245)*1,05</t>
  </si>
  <si>
    <t>59248059R</t>
  </si>
  <si>
    <t>Dlažební kámen slepecký GRANIT 20/10/8 barva</t>
  </si>
  <si>
    <t>slepecký varovný pás barva antracit černá : 70*0,4*1,05</t>
  </si>
  <si>
    <t>899331111R00</t>
  </si>
  <si>
    <t>Výšková úprava vstupu do 20 cm, zvýšení poklopu</t>
  </si>
  <si>
    <t>úprava povrch.znaků sítí - poklopy šachet - ve zpev.plochách : 5</t>
  </si>
  <si>
    <t>212810010RAC</t>
  </si>
  <si>
    <t>Trativody z PVC drenážních flexibilních trubek lože štěrkopísek a obsyp kamenivo, trubky d 100 mm</t>
  </si>
  <si>
    <t>drenáž zemní pláně zpev.ploch : 15+15+5+6+20+60</t>
  </si>
  <si>
    <t>831350113RA0</t>
  </si>
  <si>
    <t>Kanalizační přípojka z trub PVC, D 160 mm</t>
  </si>
  <si>
    <t>přípojka od dešťových vpustí (žlabů s mřížkou) : 25</t>
  </si>
  <si>
    <t>přípojka od dren.šachty (drenáž za rubem zdi) : 3</t>
  </si>
  <si>
    <t>894431212RAA</t>
  </si>
  <si>
    <t>Šachta, D 400 mm, dl.šach.roury 1,5 m, sběrná dno PP KG D 110 mm, poklop litina 12,5 t</t>
  </si>
  <si>
    <t>dren.šachta (drenáž za rubem zdi) : 1</t>
  </si>
  <si>
    <t>348942112R00</t>
  </si>
  <si>
    <t>Zábradlí ocel. s osazením do bet.bloků</t>
  </si>
  <si>
    <t xml:space="preserve">oc.zábradlí z plochých profilů (viz výpis zámečnických výrobků IO01.1) : </t>
  </si>
  <si>
    <t xml:space="preserve"> - podél šikmého obecního chodníku od zastávky podél celého SO01 : 65</t>
  </si>
  <si>
    <t xml:space="preserve"> - podél propoj.chodníku ze šikmého na chodník u fasády SO01 : 4</t>
  </si>
  <si>
    <t xml:space="preserve">zábradlí na bet.zídkách a schodištích započteno v IO01.1 : </t>
  </si>
  <si>
    <t xml:space="preserve">viz situace, zpráva, výpis zám.výrobků : </t>
  </si>
  <si>
    <t>914001111R00</t>
  </si>
  <si>
    <t>Osazení svislé doprav.značky a sloupku, bet.základ</t>
  </si>
  <si>
    <t>přesunutí značky cyklostezka : 1</t>
  </si>
  <si>
    <t>zpětné osazení demontovaného rozcestníku : 1</t>
  </si>
  <si>
    <t>914001121RT6</t>
  </si>
  <si>
    <t>Osaz.svislé dopr.značky a sloupku,Al patka, základ včetně dodávky sloupku a značky</t>
  </si>
  <si>
    <t xml:space="preserve">svislé dopravní značení : </t>
  </si>
  <si>
    <t>P4 : 3</t>
  </si>
  <si>
    <t>B1 : 2</t>
  </si>
  <si>
    <t>dodatk.tab. MIMO ZÁSOBOVÁNÍ : 1</t>
  </si>
  <si>
    <t>dodatk.tab. MIMO VOZ.S POVOLENÍM OKO : 1</t>
  </si>
  <si>
    <t>B16 v.2,0m : 1</t>
  </si>
  <si>
    <t>B32 LPG : 1</t>
  </si>
  <si>
    <t>IP12 +znak invalid : 4</t>
  </si>
  <si>
    <t>C4a : 2</t>
  </si>
  <si>
    <t>915711111RT1</t>
  </si>
  <si>
    <t>Vodorovné značení dělicích čar 12 cm střík.barvou barva bílá</t>
  </si>
  <si>
    <t>dělící V10b - v patrovém parkovišti : 2*16*5</t>
  </si>
  <si>
    <t xml:space="preserve"> - přespádované parkoviště před : 3*4*5</t>
  </si>
  <si>
    <t xml:space="preserve"> - stávající parkoviště před : 30*5</t>
  </si>
  <si>
    <t>čára na vjezdu a kolem ostrůvku - plná V1 : 40</t>
  </si>
  <si>
    <t xml:space="preserve">  - přerušovaná  V2b : 8</t>
  </si>
  <si>
    <t>kolem šrafu u sklop.parkov. : 20</t>
  </si>
  <si>
    <t>915711111RT2</t>
  </si>
  <si>
    <t>Vodorovné značení dělicích čar 12 cm střík.barvou barva žlutá</t>
  </si>
  <si>
    <t>žluté kříže V12b před výjezdem ze soused.parkov. : 35</t>
  </si>
  <si>
    <t>915712111RT1</t>
  </si>
  <si>
    <t>Vodorovné značení proužků š.25 cm střík.barvou barva bílá</t>
  </si>
  <si>
    <t>na vjezdu V4 : 15</t>
  </si>
  <si>
    <t>915721111RT1</t>
  </si>
  <si>
    <t>Vodorovné značení střík.barvou stopčar,zeber atd. barva bílá</t>
  </si>
  <si>
    <t>šraf V13 - patrové parkoviště : 2* 5*0,65</t>
  </si>
  <si>
    <t xml:space="preserve">  - ostrůvky před sklop.parkov. : 2*3*2/2+4*1*5*1</t>
  </si>
  <si>
    <t>znak invalid : 4*2</t>
  </si>
  <si>
    <t>šipky na patro parkoviště (jiný tvar než doprav.značení V9abc) : 4*1</t>
  </si>
  <si>
    <t>915721111RT3</t>
  </si>
  <si>
    <t>Vodorovné značení střík.barvou stopčar,zeber atd. barva červená</t>
  </si>
  <si>
    <t>ostrůvek-chodník na patr.parkov. - před vstupem : 5*1,7</t>
  </si>
  <si>
    <t>915791111R00</t>
  </si>
  <si>
    <t>Předznačení pro značení dělicí čáry,vodicí proužky</t>
  </si>
  <si>
    <t>Odkaz na mn. položky pořadí 61 : 438,00000</t>
  </si>
  <si>
    <t>Odkaz na mn. položky pořadí 63 : 15,00000</t>
  </si>
  <si>
    <t>Odkaz na mn. položky pořadí 62 : 35,00000</t>
  </si>
  <si>
    <t>915791112R00</t>
  </si>
  <si>
    <t>Předznačení pro značení stopčáry, zebry, nápisů</t>
  </si>
  <si>
    <t>Odkaz na mn. položky pořadí 64 : 44,50000</t>
  </si>
  <si>
    <t>Odkaz na mn. položky pořadí 65 : 8,50000</t>
  </si>
  <si>
    <t>916231111RT1</t>
  </si>
  <si>
    <t>Osazení obruby z kostek drobných, bez boční opěry včetně kostek drobných 12 cm, lože C 12/15</t>
  </si>
  <si>
    <t>dvojřádek podél obrubníku - komunikace k poliklinice : 2*20</t>
  </si>
  <si>
    <t>917862111R00</t>
  </si>
  <si>
    <t>Osazení stojat. obrub.bet. s opěrou,lože z C 12/15</t>
  </si>
  <si>
    <t>silniční obr. 15/25 v přímé + v oblouku : 110+50</t>
  </si>
  <si>
    <t>přejízdný 15/15 : 80</t>
  </si>
  <si>
    <t>zapuštěný 8/20 v pojížd.ploše : 65</t>
  </si>
  <si>
    <t>chodník k zeleni 8/20 : 100</t>
  </si>
  <si>
    <t>918101111R00</t>
  </si>
  <si>
    <t>Lože pod obrubníky nebo obruby dlažeb z C 12/15</t>
  </si>
  <si>
    <t xml:space="preserve">  přejízdná dlažba odděluje vjezd na parkov.SO03 a zásob. - kostka : 7*0,15</t>
  </si>
  <si>
    <t>919722212R00</t>
  </si>
  <si>
    <t>Dilatační spáry řezané příčné 9 mm,zalití za tepla</t>
  </si>
  <si>
    <t xml:space="preserve">prořezání spáry v krytu vozovky v napojení, zalití spáry asf.zálivkou : </t>
  </si>
  <si>
    <t>parkoviště a vjezd na parkoviště před : 10+80+10</t>
  </si>
  <si>
    <t>vjezd na patrové parkov : 20</t>
  </si>
  <si>
    <t>338920012RA0</t>
  </si>
  <si>
    <t>Palisáda z beton. kůlů tl. 110 mm, výška 420 mm</t>
  </si>
  <si>
    <t>palisáda jako oobrubník mezi chodníkem a parkovištěm : 6</t>
  </si>
  <si>
    <t>11163611R</t>
  </si>
  <si>
    <t>Zálivka asfaltová AZ  B1 bubny</t>
  </si>
  <si>
    <t>Odkaz na mn. položky pořadí 71 : 120,00000*0,0025</t>
  </si>
  <si>
    <t>59217010R</t>
  </si>
  <si>
    <t>Obrubník silniční betonový 150x250x1000 mm přírodní</t>
  </si>
  <si>
    <t>silniční obr. 15/25 v přímé + v oblouku : (110+50)*1,05</t>
  </si>
  <si>
    <t>59217422R</t>
  </si>
  <si>
    <t>Obrubník chodníkový ABO 15-10 1000/80/200 přírodní</t>
  </si>
  <si>
    <t>zapuštěný 8/20 v pojížd.ploše : 65*1,05</t>
  </si>
  <si>
    <t>chodník k zeleni 8/20 : 100*1,05</t>
  </si>
  <si>
    <t>59217476R</t>
  </si>
  <si>
    <t>Obrubník silniční nájezdový 1000/150/150 šedý</t>
  </si>
  <si>
    <t>přejízdný 15/15 : 80*1,05</t>
  </si>
  <si>
    <t>59217480R</t>
  </si>
  <si>
    <t>Obrubník silniční přechodový L 1000/150/150-250</t>
  </si>
  <si>
    <t>PŘECHODOVÝ KE SNÍŽENEMU : 6*1,05</t>
  </si>
  <si>
    <t>59217481R</t>
  </si>
  <si>
    <t>Obrubník silniční přechodový P 1000/150/150-250</t>
  </si>
  <si>
    <t>592314880R</t>
  </si>
  <si>
    <t>Parkovací zábrana 1600x200x130 mm</t>
  </si>
  <si>
    <t>PARKOVACÍ DORAZ - CARSTOP : 2*2*14+2</t>
  </si>
  <si>
    <t>998223011R00</t>
  </si>
  <si>
    <t>Přesun hmot, pozemní komunikace, kryt dlážděný</t>
  </si>
  <si>
    <t>Přesun hmot</t>
  </si>
  <si>
    <t>POL7_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</si>
</sst>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8" fillId="3" borderId="6" xfId="0" applyNumberFormat="1" applyFont="1" applyFill="1" applyBorder="1" applyAlignment="1">
      <alignment horizontal="left" vertical="center" wrapText="1"/>
    </xf>
    <xf numFmtId="4" fontId="8" fillId="3" borderId="6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projekt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abSelected="1" topLeftCell="B27" zoomScaleNormal="100" zoomScaleSheetLayoutView="75" workbookViewId="0">
      <selection activeCell="D5" sqref="D5:G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>
      <c r="A2" s="2"/>
      <c r="B2" s="74" t="s">
        <v>24</v>
      </c>
      <c r="C2" s="75"/>
      <c r="D2" s="76" t="s">
        <v>44</v>
      </c>
      <c r="E2" s="232" t="s">
        <v>45</v>
      </c>
      <c r="F2" s="233"/>
      <c r="G2" s="233"/>
      <c r="H2" s="233"/>
      <c r="I2" s="233"/>
      <c r="J2" s="234"/>
      <c r="O2" s="1"/>
    </row>
    <row r="3" spans="1:15" ht="27" hidden="1" customHeight="1">
      <c r="A3" s="2"/>
      <c r="B3" s="77"/>
      <c r="C3" s="75"/>
      <c r="D3" s="78"/>
      <c r="E3" s="235"/>
      <c r="F3" s="236"/>
      <c r="G3" s="236"/>
      <c r="H3" s="236"/>
      <c r="I3" s="236"/>
      <c r="J3" s="237"/>
    </row>
    <row r="4" spans="1:15" ht="23.25" customHeight="1">
      <c r="A4" s="2"/>
      <c r="B4" s="79"/>
      <c r="C4" s="80"/>
      <c r="D4" s="269" t="str">
        <f>B40</f>
        <v>IO02</v>
      </c>
      <c r="E4" s="270" t="str">
        <f>C40</f>
        <v>Zpevněné plochy a parkování</v>
      </c>
      <c r="F4" s="216"/>
      <c r="G4" s="216"/>
      <c r="H4" s="216"/>
      <c r="I4" s="216"/>
      <c r="J4" s="217"/>
    </row>
    <row r="5" spans="1:15" ht="24" customHeight="1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>
      <c r="A6" s="2"/>
      <c r="B6" s="28"/>
      <c r="C6" s="54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>
      <c r="A7" s="2"/>
      <c r="B7" s="29"/>
      <c r="C7" s="55"/>
      <c r="D7" s="52"/>
      <c r="E7" s="224"/>
      <c r="F7" s="225"/>
      <c r="G7" s="225"/>
      <c r="H7" s="24"/>
      <c r="I7" s="23"/>
      <c r="J7" s="34"/>
    </row>
    <row r="8" spans="1:15" ht="24" hidden="1" customHeight="1">
      <c r="A8" s="2"/>
      <c r="B8" s="31" t="s">
        <v>21</v>
      </c>
      <c r="D8" s="81" t="s">
        <v>46</v>
      </c>
      <c r="H8" s="18" t="s">
        <v>42</v>
      </c>
      <c r="I8" s="84" t="s">
        <v>50</v>
      </c>
      <c r="J8" s="8"/>
    </row>
    <row r="9" spans="1:15" ht="15.75" hidden="1" customHeight="1">
      <c r="A9" s="2"/>
      <c r="B9" s="2"/>
      <c r="D9" s="81" t="s">
        <v>47</v>
      </c>
      <c r="H9" s="18" t="s">
        <v>36</v>
      </c>
      <c r="I9" s="22"/>
      <c r="J9" s="8"/>
    </row>
    <row r="10" spans="1:15" ht="15.75" hidden="1" customHeight="1">
      <c r="A10" s="2"/>
      <c r="B10" s="35"/>
      <c r="C10" s="55"/>
      <c r="D10" s="83" t="s">
        <v>49</v>
      </c>
      <c r="E10" s="82" t="s">
        <v>48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39"/>
      <c r="E11" s="239"/>
      <c r="F11" s="239"/>
      <c r="G11" s="239"/>
      <c r="H11" s="18" t="s">
        <v>42</v>
      </c>
      <c r="I11" s="86"/>
      <c r="J11" s="8"/>
    </row>
    <row r="12" spans="1:15" ht="15.75" customHeight="1">
      <c r="A12" s="2"/>
      <c r="B12" s="28"/>
      <c r="C12" s="54"/>
      <c r="D12" s="215"/>
      <c r="E12" s="215"/>
      <c r="F12" s="215"/>
      <c r="G12" s="215"/>
      <c r="H12" s="18" t="s">
        <v>36</v>
      </c>
      <c r="I12" s="86"/>
      <c r="J12" s="8"/>
    </row>
    <row r="13" spans="1:15" ht="15.75" customHeight="1">
      <c r="A13" s="2"/>
      <c r="B13" s="29"/>
      <c r="C13" s="55"/>
      <c r="D13" s="85"/>
      <c r="E13" s="218"/>
      <c r="F13" s="219"/>
      <c r="G13" s="219"/>
      <c r="H13" s="19"/>
      <c r="I13" s="23"/>
      <c r="J13" s="34"/>
    </row>
    <row r="14" spans="1:15" ht="24" customHeight="1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9"/>
      <c r="D15" s="53"/>
      <c r="E15" s="238"/>
      <c r="F15" s="238"/>
      <c r="G15" s="240"/>
      <c r="H15" s="240"/>
      <c r="I15" s="240" t="s">
        <v>31</v>
      </c>
      <c r="J15" s="241"/>
    </row>
    <row r="16" spans="1:15" ht="23.25" customHeight="1">
      <c r="A16" s="143" t="s">
        <v>26</v>
      </c>
      <c r="B16" s="38" t="s">
        <v>26</v>
      </c>
      <c r="C16" s="60"/>
      <c r="D16" s="61"/>
      <c r="E16" s="204"/>
      <c r="F16" s="205"/>
      <c r="G16" s="204"/>
      <c r="H16" s="205"/>
      <c r="I16" s="204">
        <f>SUMIF(F50:F58,A16,I50:I58)+SUMIF(F50:F58,"PSU",I50:I58)</f>
        <v>0</v>
      </c>
      <c r="J16" s="206"/>
    </row>
    <row r="17" spans="1:10" ht="23.25" customHeight="1">
      <c r="A17" s="143" t="s">
        <v>27</v>
      </c>
      <c r="B17" s="38" t="s">
        <v>27</v>
      </c>
      <c r="C17" s="60"/>
      <c r="D17" s="61"/>
      <c r="E17" s="204"/>
      <c r="F17" s="205"/>
      <c r="G17" s="204"/>
      <c r="H17" s="205"/>
      <c r="I17" s="204">
        <f>SUMIF(F50:F58,A17,I50:I58)</f>
        <v>0</v>
      </c>
      <c r="J17" s="206"/>
    </row>
    <row r="18" spans="1:10" ht="23.25" customHeight="1">
      <c r="A18" s="143" t="s">
        <v>28</v>
      </c>
      <c r="B18" s="38" t="s">
        <v>28</v>
      </c>
      <c r="C18" s="60"/>
      <c r="D18" s="61"/>
      <c r="E18" s="204"/>
      <c r="F18" s="205"/>
      <c r="G18" s="204"/>
      <c r="H18" s="205"/>
      <c r="I18" s="204">
        <f>SUMIF(F50:F58,A18,I50:I58)</f>
        <v>0</v>
      </c>
      <c r="J18" s="206"/>
    </row>
    <row r="19" spans="1:10" ht="23.25" customHeight="1">
      <c r="A19" s="143" t="s">
        <v>81</v>
      </c>
      <c r="B19" s="38" t="s">
        <v>29</v>
      </c>
      <c r="C19" s="60"/>
      <c r="D19" s="61"/>
      <c r="E19" s="204"/>
      <c r="F19" s="205"/>
      <c r="G19" s="204"/>
      <c r="H19" s="205"/>
      <c r="I19" s="204">
        <f>SUMIF(F50:F58,A19,I50:I58)</f>
        <v>0</v>
      </c>
      <c r="J19" s="206"/>
    </row>
    <row r="20" spans="1:10" ht="23.25" customHeight="1">
      <c r="A20" s="143" t="s">
        <v>82</v>
      </c>
      <c r="B20" s="38" t="s">
        <v>30</v>
      </c>
      <c r="C20" s="60"/>
      <c r="D20" s="61"/>
      <c r="E20" s="204"/>
      <c r="F20" s="205"/>
      <c r="G20" s="204"/>
      <c r="H20" s="205"/>
      <c r="I20" s="204">
        <f>SUMIF(F50:F58,A20,I50:I58)</f>
        <v>0</v>
      </c>
      <c r="J20" s="206"/>
    </row>
    <row r="21" spans="1:10" ht="23.25" customHeight="1">
      <c r="A21" s="2"/>
      <c r="B21" s="48" t="s">
        <v>31</v>
      </c>
      <c r="C21" s="62"/>
      <c r="D21" s="63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0"/>
      <c r="D23" s="61"/>
      <c r="E23" s="65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hidden="1" customHeight="1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200">
        <f>I23*E23/100</f>
        <v>0</v>
      </c>
      <c r="H24" s="201"/>
      <c r="I24" s="201"/>
      <c r="J24" s="40" t="str">
        <f t="shared" si="0"/>
        <v>CZK</v>
      </c>
    </row>
    <row r="25" spans="1:10" ht="23.25" customHeight="1">
      <c r="A25" s="2"/>
      <c r="B25" s="38" t="s">
        <v>15</v>
      </c>
      <c r="C25" s="60"/>
      <c r="D25" s="61"/>
      <c r="E25" s="65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hidden="1" customHeight="1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229">
        <f>I25*E25/100</f>
        <v>0</v>
      </c>
      <c r="H26" s="230"/>
      <c r="I26" s="230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5</v>
      </c>
      <c r="C27" s="68"/>
      <c r="D27" s="69"/>
      <c r="E27" s="68"/>
      <c r="F27" s="16"/>
      <c r="G27" s="231">
        <f>CenaCelkemBezDPH-(ZakladDPHSni+ZakladDPHZakl)</f>
        <v>0</v>
      </c>
      <c r="H27" s="231"/>
      <c r="I27" s="231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17" t="s">
        <v>25</v>
      </c>
      <c r="C28" s="118"/>
      <c r="D28" s="118"/>
      <c r="E28" s="119"/>
      <c r="F28" s="120"/>
      <c r="G28" s="210">
        <f>ROUNDUP(A27, 0)</f>
        <v>0</v>
      </c>
      <c r="H28" s="210"/>
      <c r="I28" s="210"/>
      <c r="J28" s="121" t="str">
        <f t="shared" si="0"/>
        <v>CZK</v>
      </c>
    </row>
    <row r="29" spans="1:10" ht="27.75" hidden="1" customHeight="1" thickBot="1">
      <c r="A29" s="2"/>
      <c r="B29" s="117" t="s">
        <v>37</v>
      </c>
      <c r="C29" s="122"/>
      <c r="D29" s="122"/>
      <c r="E29" s="122"/>
      <c r="F29" s="123"/>
      <c r="G29" s="209">
        <f>ZakladDPHSni+DPHSni+ZakladDPHZakl+DPHZakl+Zaokrouhleni</f>
        <v>0</v>
      </c>
      <c r="H29" s="209"/>
      <c r="I29" s="209"/>
      <c r="J29" s="124" t="s">
        <v>59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2"/>
      <c r="D34" s="211" t="s">
        <v>43</v>
      </c>
      <c r="E34" s="212"/>
      <c r="G34" s="213"/>
      <c r="H34" s="214"/>
      <c r="I34" s="214"/>
      <c r="J34" s="25"/>
    </row>
    <row r="35" spans="1:10" ht="12.75" customHeight="1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hidden="1" customHeight="1">
      <c r="A39" s="89">
        <v>1</v>
      </c>
      <c r="B39" s="100" t="s">
        <v>51</v>
      </c>
      <c r="C39" s="195"/>
      <c r="D39" s="195"/>
      <c r="E39" s="195"/>
      <c r="F39" s="101">
        <f>'IO02 IO02 PU Pol'!AE105+'IO02 IO02 ZP Pol'!AE371</f>
        <v>0</v>
      </c>
      <c r="G39" s="102">
        <f>'IO02 IO02 PU Pol'!AF105+'IO02 IO02 ZP Pol'!AF371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customHeight="1">
      <c r="A40" s="89">
        <v>2</v>
      </c>
      <c r="B40" s="106" t="s">
        <v>52</v>
      </c>
      <c r="C40" s="196" t="s">
        <v>53</v>
      </c>
      <c r="D40" s="196"/>
      <c r="E40" s="196"/>
      <c r="F40" s="107">
        <f>'IO02 IO02 PU Pol'!AE105+'IO02 IO02 ZP Pol'!AE371</f>
        <v>0</v>
      </c>
      <c r="G40" s="108">
        <f>'IO02 IO02 PU Pol'!AF105+'IO02 IO02 ZP Pol'!AF371</f>
        <v>0</v>
      </c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customHeight="1">
      <c r="A41" s="89">
        <v>3</v>
      </c>
      <c r="B41" s="111" t="s">
        <v>54</v>
      </c>
      <c r="C41" s="195" t="s">
        <v>55</v>
      </c>
      <c r="D41" s="195"/>
      <c r="E41" s="195"/>
      <c r="F41" s="112">
        <f>'IO02 IO02 PU Pol'!AE105</f>
        <v>0</v>
      </c>
      <c r="G41" s="103">
        <f>'IO02 IO02 PU Pol'!AF105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customHeight="1">
      <c r="A42" s="89">
        <v>3</v>
      </c>
      <c r="B42" s="111" t="s">
        <v>56</v>
      </c>
      <c r="C42" s="195" t="s">
        <v>57</v>
      </c>
      <c r="D42" s="195"/>
      <c r="E42" s="195"/>
      <c r="F42" s="112">
        <f>'IO02 IO02 ZP Pol'!AE371</f>
        <v>0</v>
      </c>
      <c r="G42" s="103">
        <f>'IO02 IO02 ZP Pol'!AF371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customHeight="1">
      <c r="A43" s="89"/>
      <c r="B43" s="197" t="s">
        <v>58</v>
      </c>
      <c r="C43" s="198"/>
      <c r="D43" s="198"/>
      <c r="E43" s="198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>
      <c r="B47" s="125" t="s">
        <v>60</v>
      </c>
    </row>
    <row r="49" spans="1:10" ht="25.5" customHeight="1">
      <c r="A49" s="127"/>
      <c r="B49" s="130" t="s">
        <v>18</v>
      </c>
      <c r="C49" s="130" t="s">
        <v>6</v>
      </c>
      <c r="D49" s="131"/>
      <c r="E49" s="131"/>
      <c r="F49" s="132" t="s">
        <v>61</v>
      </c>
      <c r="G49" s="132"/>
      <c r="H49" s="132"/>
      <c r="I49" s="132" t="s">
        <v>31</v>
      </c>
      <c r="J49" s="132" t="s">
        <v>0</v>
      </c>
    </row>
    <row r="50" spans="1:10" ht="36.75" customHeight="1">
      <c r="A50" s="128"/>
      <c r="B50" s="133" t="s">
        <v>62</v>
      </c>
      <c r="C50" s="193" t="s">
        <v>63</v>
      </c>
      <c r="D50" s="194"/>
      <c r="E50" s="194"/>
      <c r="F50" s="139" t="s">
        <v>26</v>
      </c>
      <c r="G50" s="140"/>
      <c r="H50" s="140"/>
      <c r="I50" s="140">
        <f>'IO02 IO02 PU Pol'!G8+'IO02 IO02 ZP Pol'!G8</f>
        <v>0</v>
      </c>
      <c r="J50" s="137" t="str">
        <f>IF(I59=0,"",I50/I59*100)</f>
        <v/>
      </c>
    </row>
    <row r="51" spans="1:10" ht="36.75" customHeight="1">
      <c r="A51" s="128"/>
      <c r="B51" s="133" t="s">
        <v>64</v>
      </c>
      <c r="C51" s="193" t="s">
        <v>65</v>
      </c>
      <c r="D51" s="194"/>
      <c r="E51" s="194"/>
      <c r="F51" s="139" t="s">
        <v>26</v>
      </c>
      <c r="G51" s="140"/>
      <c r="H51" s="140"/>
      <c r="I51" s="140">
        <f>'IO02 IO02 ZP Pol'!G73</f>
        <v>0</v>
      </c>
      <c r="J51" s="137" t="str">
        <f>IF(I59=0,"",I51/I59*100)</f>
        <v/>
      </c>
    </row>
    <row r="52" spans="1:10" ht="36.75" customHeight="1">
      <c r="A52" s="128"/>
      <c r="B52" s="133" t="s">
        <v>66</v>
      </c>
      <c r="C52" s="193" t="s">
        <v>67</v>
      </c>
      <c r="D52" s="194"/>
      <c r="E52" s="194"/>
      <c r="F52" s="139" t="s">
        <v>26</v>
      </c>
      <c r="G52" s="140"/>
      <c r="H52" s="140"/>
      <c r="I52" s="140">
        <f>'IO02 IO02 ZP Pol'!G83</f>
        <v>0</v>
      </c>
      <c r="J52" s="137" t="str">
        <f>IF(I59=0,"",I52/I59*100)</f>
        <v/>
      </c>
    </row>
    <row r="53" spans="1:10" ht="36.75" customHeight="1">
      <c r="A53" s="128"/>
      <c r="B53" s="133" t="s">
        <v>68</v>
      </c>
      <c r="C53" s="193" t="s">
        <v>69</v>
      </c>
      <c r="D53" s="194"/>
      <c r="E53" s="194"/>
      <c r="F53" s="139" t="s">
        <v>26</v>
      </c>
      <c r="G53" s="140"/>
      <c r="H53" s="140"/>
      <c r="I53" s="140">
        <f>'IO02 IO02 ZP Pol'!G109</f>
        <v>0</v>
      </c>
      <c r="J53" s="137" t="str">
        <f>IF(I59=0,"",I53/I59*100)</f>
        <v/>
      </c>
    </row>
    <row r="54" spans="1:10" ht="36.75" customHeight="1">
      <c r="A54" s="128"/>
      <c r="B54" s="133" t="s">
        <v>70</v>
      </c>
      <c r="C54" s="193" t="s">
        <v>71</v>
      </c>
      <c r="D54" s="194"/>
      <c r="E54" s="194"/>
      <c r="F54" s="139" t="s">
        <v>26</v>
      </c>
      <c r="G54" s="140"/>
      <c r="H54" s="140"/>
      <c r="I54" s="140">
        <f>'IO02 IO02 ZP Pol'!G261</f>
        <v>0</v>
      </c>
      <c r="J54" s="137" t="str">
        <f>IF(I59=0,"",I54/I59*100)</f>
        <v/>
      </c>
    </row>
    <row r="55" spans="1:10" ht="36.75" customHeight="1">
      <c r="A55" s="128"/>
      <c r="B55" s="133" t="s">
        <v>72</v>
      </c>
      <c r="C55" s="193" t="s">
        <v>73</v>
      </c>
      <c r="D55" s="194"/>
      <c r="E55" s="194"/>
      <c r="F55" s="139" t="s">
        <v>26</v>
      </c>
      <c r="G55" s="140"/>
      <c r="H55" s="140"/>
      <c r="I55" s="140">
        <f>'IO02 IO02 ZP Pol'!G275</f>
        <v>0</v>
      </c>
      <c r="J55" s="137" t="str">
        <f>IF(I59=0,"",I55/I59*100)</f>
        <v/>
      </c>
    </row>
    <row r="56" spans="1:10" ht="36.75" customHeight="1">
      <c r="A56" s="128"/>
      <c r="B56" s="133" t="s">
        <v>74</v>
      </c>
      <c r="C56" s="193" t="s">
        <v>75</v>
      </c>
      <c r="D56" s="194"/>
      <c r="E56" s="194"/>
      <c r="F56" s="139" t="s">
        <v>26</v>
      </c>
      <c r="G56" s="140"/>
      <c r="H56" s="140"/>
      <c r="I56" s="140">
        <f>'IO02 IO02 PU Pol'!G66</f>
        <v>0</v>
      </c>
      <c r="J56" s="137" t="str">
        <f>IF(I59=0,"",I56/I59*100)</f>
        <v/>
      </c>
    </row>
    <row r="57" spans="1:10" ht="36.75" customHeight="1">
      <c r="A57" s="128"/>
      <c r="B57" s="133" t="s">
        <v>76</v>
      </c>
      <c r="C57" s="193" t="s">
        <v>77</v>
      </c>
      <c r="D57" s="194"/>
      <c r="E57" s="194"/>
      <c r="F57" s="139" t="s">
        <v>26</v>
      </c>
      <c r="G57" s="140"/>
      <c r="H57" s="140"/>
      <c r="I57" s="140">
        <f>'IO02 IO02 ZP Pol'!G368</f>
        <v>0</v>
      </c>
      <c r="J57" s="137" t="str">
        <f>IF(I59=0,"",I57/I59*100)</f>
        <v/>
      </c>
    </row>
    <row r="58" spans="1:10" ht="36.75" customHeight="1">
      <c r="A58" s="128"/>
      <c r="B58" s="133" t="s">
        <v>78</v>
      </c>
      <c r="C58" s="193" t="s">
        <v>79</v>
      </c>
      <c r="D58" s="194"/>
      <c r="E58" s="194"/>
      <c r="F58" s="139" t="s">
        <v>80</v>
      </c>
      <c r="G58" s="140"/>
      <c r="H58" s="140"/>
      <c r="I58" s="140">
        <f>'IO02 IO02 PU Pol'!G100</f>
        <v>0</v>
      </c>
      <c r="J58" s="137" t="str">
        <f>IF(I59=0,"",I58/I59*100)</f>
        <v/>
      </c>
    </row>
    <row r="59" spans="1:10" ht="25.5" customHeight="1">
      <c r="A59" s="129"/>
      <c r="B59" s="134" t="s">
        <v>1</v>
      </c>
      <c r="C59" s="135"/>
      <c r="D59" s="136"/>
      <c r="E59" s="136"/>
      <c r="F59" s="141"/>
      <c r="G59" s="142"/>
      <c r="H59" s="142"/>
      <c r="I59" s="142">
        <f>SUM(I50:I58)</f>
        <v>0</v>
      </c>
      <c r="J59" s="138">
        <f>SUM(J50:J58)</f>
        <v>0</v>
      </c>
    </row>
    <row r="60" spans="1:10">
      <c r="F60" s="87"/>
      <c r="G60" s="87"/>
      <c r="H60" s="87"/>
      <c r="I60" s="87"/>
      <c r="J60" s="88"/>
    </row>
    <row r="61" spans="1:10">
      <c r="F61" s="87"/>
      <c r="G61" s="87"/>
      <c r="H61" s="87"/>
      <c r="I61" s="87"/>
      <c r="J61" s="88"/>
    </row>
    <row r="62" spans="1:10">
      <c r="F62" s="87"/>
      <c r="G62" s="87"/>
      <c r="H62" s="87"/>
      <c r="I62" s="87"/>
      <c r="J6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>
      <c r="A4" s="50" t="s">
        <v>10</v>
      </c>
      <c r="B4" s="49"/>
      <c r="C4" s="245"/>
      <c r="D4" s="245"/>
      <c r="E4" s="245"/>
      <c r="F4" s="245"/>
      <c r="G4" s="24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9" t="s">
        <v>7</v>
      </c>
      <c r="B1" s="259"/>
      <c r="C1" s="259"/>
      <c r="D1" s="259"/>
      <c r="E1" s="259"/>
      <c r="F1" s="259"/>
      <c r="G1" s="259"/>
      <c r="AG1" t="s">
        <v>83</v>
      </c>
    </row>
    <row r="2" spans="1:60" ht="24.95" customHeight="1">
      <c r="A2" s="144" t="s">
        <v>8</v>
      </c>
      <c r="B2" s="49" t="s">
        <v>44</v>
      </c>
      <c r="C2" s="260" t="s">
        <v>45</v>
      </c>
      <c r="D2" s="261"/>
      <c r="E2" s="261"/>
      <c r="F2" s="261"/>
      <c r="G2" s="262"/>
      <c r="AG2" t="s">
        <v>84</v>
      </c>
    </row>
    <row r="3" spans="1:60" ht="24.95" customHeight="1">
      <c r="A3" s="144" t="s">
        <v>9</v>
      </c>
      <c r="B3" s="49" t="s">
        <v>52</v>
      </c>
      <c r="C3" s="260" t="s">
        <v>53</v>
      </c>
      <c r="D3" s="261"/>
      <c r="E3" s="261"/>
      <c r="F3" s="261"/>
      <c r="G3" s="262"/>
      <c r="AC3" s="126" t="s">
        <v>85</v>
      </c>
      <c r="AG3" t="s">
        <v>86</v>
      </c>
    </row>
    <row r="4" spans="1:60" ht="24.95" customHeight="1">
      <c r="A4" s="145" t="s">
        <v>10</v>
      </c>
      <c r="B4" s="146" t="s">
        <v>54</v>
      </c>
      <c r="C4" s="263" t="s">
        <v>55</v>
      </c>
      <c r="D4" s="264"/>
      <c r="E4" s="264"/>
      <c r="F4" s="264"/>
      <c r="G4" s="265"/>
      <c r="AG4" t="s">
        <v>87</v>
      </c>
    </row>
    <row r="5" spans="1:60">
      <c r="D5" s="10"/>
    </row>
    <row r="6" spans="1:60" ht="38.25">
      <c r="A6" s="148" t="s">
        <v>88</v>
      </c>
      <c r="B6" s="150" t="s">
        <v>89</v>
      </c>
      <c r="C6" s="150" t="s">
        <v>90</v>
      </c>
      <c r="D6" s="149" t="s">
        <v>91</v>
      </c>
      <c r="E6" s="148" t="s">
        <v>92</v>
      </c>
      <c r="F6" s="147" t="s">
        <v>93</v>
      </c>
      <c r="G6" s="148" t="s">
        <v>31</v>
      </c>
      <c r="H6" s="151" t="s">
        <v>32</v>
      </c>
      <c r="I6" s="151" t="s">
        <v>94</v>
      </c>
      <c r="J6" s="151" t="s">
        <v>33</v>
      </c>
      <c r="K6" s="151" t="s">
        <v>95</v>
      </c>
      <c r="L6" s="151" t="s">
        <v>96</v>
      </c>
      <c r="M6" s="151" t="s">
        <v>97</v>
      </c>
      <c r="N6" s="151" t="s">
        <v>98</v>
      </c>
      <c r="O6" s="151" t="s">
        <v>99</v>
      </c>
      <c r="P6" s="151" t="s">
        <v>100</v>
      </c>
      <c r="Q6" s="151" t="s">
        <v>101</v>
      </c>
      <c r="R6" s="151" t="s">
        <v>102</v>
      </c>
      <c r="S6" s="151" t="s">
        <v>103</v>
      </c>
      <c r="T6" s="151" t="s">
        <v>104</v>
      </c>
      <c r="U6" s="151" t="s">
        <v>105</v>
      </c>
      <c r="V6" s="151" t="s">
        <v>106</v>
      </c>
      <c r="W6" s="151" t="s">
        <v>107</v>
      </c>
      <c r="X6" s="151" t="s">
        <v>108</v>
      </c>
    </row>
    <row r="7" spans="1:60" hidden="1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>
      <c r="A8" s="166" t="s">
        <v>109</v>
      </c>
      <c r="B8" s="167" t="s">
        <v>62</v>
      </c>
      <c r="C8" s="185" t="s">
        <v>63</v>
      </c>
      <c r="D8" s="168"/>
      <c r="E8" s="169"/>
      <c r="F8" s="170"/>
      <c r="G8" s="171">
        <f>SUMIF(AG9:AG65,"&lt;&gt;NOR",G9:G65)</f>
        <v>0</v>
      </c>
      <c r="H8" s="165"/>
      <c r="I8" s="165">
        <f>SUM(I9:I65)</f>
        <v>0</v>
      </c>
      <c r="J8" s="165"/>
      <c r="K8" s="165">
        <f>SUM(K9:K65)</f>
        <v>0</v>
      </c>
      <c r="L8" s="165"/>
      <c r="M8" s="165">
        <f>SUM(M9:M65)</f>
        <v>0</v>
      </c>
      <c r="N8" s="165"/>
      <c r="O8" s="165">
        <f>SUM(O9:O65)</f>
        <v>13.29</v>
      </c>
      <c r="P8" s="165"/>
      <c r="Q8" s="165">
        <f>SUM(Q9:Q65)</f>
        <v>1160.5000000000002</v>
      </c>
      <c r="R8" s="165"/>
      <c r="S8" s="165"/>
      <c r="T8" s="165"/>
      <c r="U8" s="165"/>
      <c r="V8" s="165">
        <f>SUM(V9:V65)</f>
        <v>2210.6000000000008</v>
      </c>
      <c r="W8" s="165"/>
      <c r="X8" s="165"/>
      <c r="AG8" t="s">
        <v>110</v>
      </c>
    </row>
    <row r="9" spans="1:60" outlineLevel="1">
      <c r="A9" s="172">
        <v>1</v>
      </c>
      <c r="B9" s="173" t="s">
        <v>111</v>
      </c>
      <c r="C9" s="186" t="s">
        <v>112</v>
      </c>
      <c r="D9" s="174" t="s">
        <v>113</v>
      </c>
      <c r="E9" s="175">
        <v>125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0.13800000000000001</v>
      </c>
      <c r="Q9" s="161">
        <f>ROUND(E9*P9,2)</f>
        <v>17.25</v>
      </c>
      <c r="R9" s="161"/>
      <c r="S9" s="161" t="s">
        <v>114</v>
      </c>
      <c r="T9" s="161" t="s">
        <v>114</v>
      </c>
      <c r="U9" s="161">
        <v>0.16</v>
      </c>
      <c r="V9" s="161">
        <f>ROUND(E9*U9,2)</f>
        <v>20</v>
      </c>
      <c r="W9" s="161"/>
      <c r="X9" s="161" t="s">
        <v>115</v>
      </c>
      <c r="Y9" s="152"/>
      <c r="Z9" s="152"/>
      <c r="AA9" s="152"/>
      <c r="AB9" s="152"/>
      <c r="AC9" s="152"/>
      <c r="AD9" s="152"/>
      <c r="AE9" s="152"/>
      <c r="AF9" s="152"/>
      <c r="AG9" s="152" t="s">
        <v>116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9"/>
      <c r="B10" s="160"/>
      <c r="C10" s="187" t="s">
        <v>117</v>
      </c>
      <c r="D10" s="163"/>
      <c r="E10" s="164">
        <v>125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118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72">
        <v>2</v>
      </c>
      <c r="B11" s="173" t="s">
        <v>119</v>
      </c>
      <c r="C11" s="186" t="s">
        <v>120</v>
      </c>
      <c r="D11" s="174" t="s">
        <v>113</v>
      </c>
      <c r="E11" s="175">
        <v>1005</v>
      </c>
      <c r="F11" s="176"/>
      <c r="G11" s="177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0.33</v>
      </c>
      <c r="Q11" s="161">
        <f>ROUND(E11*P11,2)</f>
        <v>331.65</v>
      </c>
      <c r="R11" s="161"/>
      <c r="S11" s="161" t="s">
        <v>114</v>
      </c>
      <c r="T11" s="161" t="s">
        <v>114</v>
      </c>
      <c r="U11" s="161">
        <v>0.31</v>
      </c>
      <c r="V11" s="161">
        <f>ROUND(E11*U11,2)</f>
        <v>311.55</v>
      </c>
      <c r="W11" s="161"/>
      <c r="X11" s="161" t="s">
        <v>115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116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9"/>
      <c r="B12" s="160"/>
      <c r="C12" s="187" t="s">
        <v>121</v>
      </c>
      <c r="D12" s="163"/>
      <c r="E12" s="164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118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9"/>
      <c r="B13" s="160"/>
      <c r="C13" s="187" t="s">
        <v>122</v>
      </c>
      <c r="D13" s="163"/>
      <c r="E13" s="164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118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59"/>
      <c r="B14" s="160"/>
      <c r="C14" s="187" t="s">
        <v>123</v>
      </c>
      <c r="D14" s="163"/>
      <c r="E14" s="164">
        <v>340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118</v>
      </c>
      <c r="AH14" s="152">
        <v>5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59"/>
      <c r="B15" s="160"/>
      <c r="C15" s="187" t="s">
        <v>124</v>
      </c>
      <c r="D15" s="163"/>
      <c r="E15" s="164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118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9"/>
      <c r="B16" s="160"/>
      <c r="C16" s="187" t="s">
        <v>125</v>
      </c>
      <c r="D16" s="163"/>
      <c r="E16" s="164">
        <v>125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118</v>
      </c>
      <c r="AH16" s="152">
        <v>5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59"/>
      <c r="B17" s="160"/>
      <c r="C17" s="187" t="s">
        <v>126</v>
      </c>
      <c r="D17" s="163"/>
      <c r="E17" s="164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118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9"/>
      <c r="B18" s="160"/>
      <c r="C18" s="187" t="s">
        <v>127</v>
      </c>
      <c r="D18" s="163"/>
      <c r="E18" s="164">
        <v>540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118</v>
      </c>
      <c r="AH18" s="152">
        <v>5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72">
        <v>3</v>
      </c>
      <c r="B19" s="173" t="s">
        <v>128</v>
      </c>
      <c r="C19" s="186" t="s">
        <v>129</v>
      </c>
      <c r="D19" s="174" t="s">
        <v>113</v>
      </c>
      <c r="E19" s="175">
        <v>1005</v>
      </c>
      <c r="F19" s="176"/>
      <c r="G19" s="177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1">
        <v>0</v>
      </c>
      <c r="O19" s="161">
        <f>ROUND(E19*N19,2)</f>
        <v>0</v>
      </c>
      <c r="P19" s="161">
        <v>0.44</v>
      </c>
      <c r="Q19" s="161">
        <f>ROUND(E19*P19,2)</f>
        <v>442.2</v>
      </c>
      <c r="R19" s="161"/>
      <c r="S19" s="161" t="s">
        <v>114</v>
      </c>
      <c r="T19" s="161" t="s">
        <v>114</v>
      </c>
      <c r="U19" s="161">
        <v>0.63200000000000001</v>
      </c>
      <c r="V19" s="161">
        <f>ROUND(E19*U19,2)</f>
        <v>635.16</v>
      </c>
      <c r="W19" s="161"/>
      <c r="X19" s="161" t="s">
        <v>115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116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9"/>
      <c r="B20" s="160"/>
      <c r="C20" s="187" t="s">
        <v>121</v>
      </c>
      <c r="D20" s="163"/>
      <c r="E20" s="164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118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9"/>
      <c r="B21" s="160"/>
      <c r="C21" s="187" t="s">
        <v>122</v>
      </c>
      <c r="D21" s="163"/>
      <c r="E21" s="164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118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9"/>
      <c r="B22" s="160"/>
      <c r="C22" s="187" t="s">
        <v>123</v>
      </c>
      <c r="D22" s="163"/>
      <c r="E22" s="164">
        <v>340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118</v>
      </c>
      <c r="AH22" s="152">
        <v>5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59"/>
      <c r="B23" s="160"/>
      <c r="C23" s="187" t="s">
        <v>124</v>
      </c>
      <c r="D23" s="163"/>
      <c r="E23" s="164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118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9"/>
      <c r="B24" s="160"/>
      <c r="C24" s="187" t="s">
        <v>125</v>
      </c>
      <c r="D24" s="163"/>
      <c r="E24" s="164">
        <v>125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>
        <v>5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>
      <c r="A25" s="159"/>
      <c r="B25" s="160"/>
      <c r="C25" s="187" t="s">
        <v>126</v>
      </c>
      <c r="D25" s="163"/>
      <c r="E25" s="164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118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9"/>
      <c r="B26" s="160"/>
      <c r="C26" s="187" t="s">
        <v>127</v>
      </c>
      <c r="D26" s="163"/>
      <c r="E26" s="164">
        <v>540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118</v>
      </c>
      <c r="AH26" s="152">
        <v>5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72">
        <v>4</v>
      </c>
      <c r="B27" s="173" t="s">
        <v>130</v>
      </c>
      <c r="C27" s="186" t="s">
        <v>131</v>
      </c>
      <c r="D27" s="174" t="s">
        <v>113</v>
      </c>
      <c r="E27" s="175">
        <v>340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21</v>
      </c>
      <c r="M27" s="161">
        <f>G27*(1+L27/100)</f>
        <v>0</v>
      </c>
      <c r="N27" s="161">
        <v>0</v>
      </c>
      <c r="O27" s="161">
        <f>ROUND(E27*N27,2)</f>
        <v>0</v>
      </c>
      <c r="P27" s="161">
        <v>0.33</v>
      </c>
      <c r="Q27" s="161">
        <f>ROUND(E27*P27,2)</f>
        <v>112.2</v>
      </c>
      <c r="R27" s="161"/>
      <c r="S27" s="161" t="s">
        <v>114</v>
      </c>
      <c r="T27" s="161" t="s">
        <v>114</v>
      </c>
      <c r="U27" s="161">
        <v>0.63</v>
      </c>
      <c r="V27" s="161">
        <f>ROUND(E27*U27,2)</f>
        <v>214.2</v>
      </c>
      <c r="W27" s="161"/>
      <c r="X27" s="161" t="s">
        <v>115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116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>
      <c r="A28" s="159"/>
      <c r="B28" s="160"/>
      <c r="C28" s="187" t="s">
        <v>132</v>
      </c>
      <c r="D28" s="163"/>
      <c r="E28" s="164">
        <v>340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118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72">
        <v>5</v>
      </c>
      <c r="B29" s="173" t="s">
        <v>133</v>
      </c>
      <c r="C29" s="186" t="s">
        <v>134</v>
      </c>
      <c r="D29" s="174" t="s">
        <v>113</v>
      </c>
      <c r="E29" s="175">
        <v>540</v>
      </c>
      <c r="F29" s="176"/>
      <c r="G29" s="177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21</v>
      </c>
      <c r="M29" s="161">
        <f>G29*(1+L29/100)</f>
        <v>0</v>
      </c>
      <c r="N29" s="161">
        <v>0</v>
      </c>
      <c r="O29" s="161">
        <f>ROUND(E29*N29,2)</f>
        <v>0</v>
      </c>
      <c r="P29" s="161">
        <v>0.36</v>
      </c>
      <c r="Q29" s="161">
        <f>ROUND(E29*P29,2)</f>
        <v>194.4</v>
      </c>
      <c r="R29" s="161"/>
      <c r="S29" s="161" t="s">
        <v>114</v>
      </c>
      <c r="T29" s="161" t="s">
        <v>114</v>
      </c>
      <c r="U29" s="161">
        <v>1.23</v>
      </c>
      <c r="V29" s="161">
        <f>ROUND(E29*U29,2)</f>
        <v>664.2</v>
      </c>
      <c r="W29" s="161"/>
      <c r="X29" s="161" t="s">
        <v>115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116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9"/>
      <c r="B30" s="160"/>
      <c r="C30" s="187" t="s">
        <v>135</v>
      </c>
      <c r="D30" s="163"/>
      <c r="E30" s="164">
        <v>540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118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>
      <c r="A31" s="172">
        <v>6</v>
      </c>
      <c r="B31" s="173" t="s">
        <v>136</v>
      </c>
      <c r="C31" s="186" t="s">
        <v>137</v>
      </c>
      <c r="D31" s="174" t="s">
        <v>113</v>
      </c>
      <c r="E31" s="175">
        <v>200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21</v>
      </c>
      <c r="M31" s="161">
        <f>G31*(1+L31/100)</f>
        <v>0</v>
      </c>
      <c r="N31" s="161">
        <v>0</v>
      </c>
      <c r="O31" s="161">
        <f>ROUND(E31*N31,2)</f>
        <v>0</v>
      </c>
      <c r="P31" s="161">
        <v>0.11</v>
      </c>
      <c r="Q31" s="161">
        <f>ROUND(E31*P31,2)</f>
        <v>22</v>
      </c>
      <c r="R31" s="161"/>
      <c r="S31" s="161" t="s">
        <v>114</v>
      </c>
      <c r="T31" s="161" t="s">
        <v>114</v>
      </c>
      <c r="U31" s="161">
        <v>0.08</v>
      </c>
      <c r="V31" s="161">
        <f>ROUND(E31*U31,2)</f>
        <v>16</v>
      </c>
      <c r="W31" s="161"/>
      <c r="X31" s="161" t="s">
        <v>115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116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9"/>
      <c r="B32" s="160"/>
      <c r="C32" s="187" t="s">
        <v>138</v>
      </c>
      <c r="D32" s="163"/>
      <c r="E32" s="164">
        <v>200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118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72">
        <v>7</v>
      </c>
      <c r="B33" s="173" t="s">
        <v>139</v>
      </c>
      <c r="C33" s="186" t="s">
        <v>140</v>
      </c>
      <c r="D33" s="174" t="s">
        <v>141</v>
      </c>
      <c r="E33" s="175">
        <v>145</v>
      </c>
      <c r="F33" s="176"/>
      <c r="G33" s="177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21</v>
      </c>
      <c r="M33" s="161">
        <f>G33*(1+L33/100)</f>
        <v>0</v>
      </c>
      <c r="N33" s="161">
        <v>0</v>
      </c>
      <c r="O33" s="161">
        <f>ROUND(E33*N33,2)</f>
        <v>0</v>
      </c>
      <c r="P33" s="161">
        <v>0.27</v>
      </c>
      <c r="Q33" s="161">
        <f>ROUND(E33*P33,2)</f>
        <v>39.15</v>
      </c>
      <c r="R33" s="161"/>
      <c r="S33" s="161" t="s">
        <v>114</v>
      </c>
      <c r="T33" s="161" t="s">
        <v>114</v>
      </c>
      <c r="U33" s="161">
        <v>0.12</v>
      </c>
      <c r="V33" s="161">
        <f>ROUND(E33*U33,2)</f>
        <v>17.399999999999999</v>
      </c>
      <c r="W33" s="161"/>
      <c r="X33" s="161" t="s">
        <v>115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116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59"/>
      <c r="B34" s="160"/>
      <c r="C34" s="187" t="s">
        <v>142</v>
      </c>
      <c r="D34" s="163"/>
      <c r="E34" s="164">
        <v>100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118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9"/>
      <c r="B35" s="160"/>
      <c r="C35" s="187" t="s">
        <v>143</v>
      </c>
      <c r="D35" s="163"/>
      <c r="E35" s="164">
        <v>45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118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72">
        <v>8</v>
      </c>
      <c r="B36" s="173" t="s">
        <v>144</v>
      </c>
      <c r="C36" s="186" t="s">
        <v>145</v>
      </c>
      <c r="D36" s="174" t="s">
        <v>141</v>
      </c>
      <c r="E36" s="175">
        <v>3</v>
      </c>
      <c r="F36" s="176"/>
      <c r="G36" s="177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21</v>
      </c>
      <c r="M36" s="161">
        <f>G36*(1+L36/100)</f>
        <v>0</v>
      </c>
      <c r="N36" s="161">
        <v>0</v>
      </c>
      <c r="O36" s="161">
        <f>ROUND(E36*N36,2)</f>
        <v>0</v>
      </c>
      <c r="P36" s="161">
        <v>0.54984999999999995</v>
      </c>
      <c r="Q36" s="161">
        <f>ROUND(E36*P36,2)</f>
        <v>1.65</v>
      </c>
      <c r="R36" s="161"/>
      <c r="S36" s="161" t="s">
        <v>114</v>
      </c>
      <c r="T36" s="161" t="s">
        <v>114</v>
      </c>
      <c r="U36" s="161">
        <v>0.26500000000000001</v>
      </c>
      <c r="V36" s="161">
        <f>ROUND(E36*U36,2)</f>
        <v>0.8</v>
      </c>
      <c r="W36" s="161"/>
      <c r="X36" s="161" t="s">
        <v>115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116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9"/>
      <c r="B37" s="160"/>
      <c r="C37" s="187" t="s">
        <v>146</v>
      </c>
      <c r="D37" s="163"/>
      <c r="E37" s="164">
        <v>3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72">
        <v>9</v>
      </c>
      <c r="B38" s="173" t="s">
        <v>147</v>
      </c>
      <c r="C38" s="186" t="s">
        <v>148</v>
      </c>
      <c r="D38" s="174" t="s">
        <v>149</v>
      </c>
      <c r="E38" s="175">
        <v>625</v>
      </c>
      <c r="F38" s="176"/>
      <c r="G38" s="177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21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114</v>
      </c>
      <c r="T38" s="161" t="s">
        <v>114</v>
      </c>
      <c r="U38" s="161">
        <v>0.42</v>
      </c>
      <c r="V38" s="161">
        <f>ROUND(E38*U38,2)</f>
        <v>262.5</v>
      </c>
      <c r="W38" s="161"/>
      <c r="X38" s="161" t="s">
        <v>115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116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>
      <c r="A39" s="159"/>
      <c r="B39" s="160"/>
      <c r="C39" s="187" t="s">
        <v>150</v>
      </c>
      <c r="D39" s="163"/>
      <c r="E39" s="164">
        <v>500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118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>
      <c r="A40" s="159"/>
      <c r="B40" s="160"/>
      <c r="C40" s="187" t="s">
        <v>151</v>
      </c>
      <c r="D40" s="163"/>
      <c r="E40" s="164">
        <v>125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118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72">
        <v>10</v>
      </c>
      <c r="B41" s="173" t="s">
        <v>152</v>
      </c>
      <c r="C41" s="186" t="s">
        <v>153</v>
      </c>
      <c r="D41" s="174" t="s">
        <v>149</v>
      </c>
      <c r="E41" s="175">
        <v>625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21</v>
      </c>
      <c r="M41" s="161">
        <f>G41*(1+L41/100)</f>
        <v>0</v>
      </c>
      <c r="N41" s="161">
        <v>0</v>
      </c>
      <c r="O41" s="161">
        <f>ROUND(E41*N41,2)</f>
        <v>0</v>
      </c>
      <c r="P41" s="161">
        <v>0</v>
      </c>
      <c r="Q41" s="161">
        <f>ROUND(E41*P41,2)</f>
        <v>0</v>
      </c>
      <c r="R41" s="161"/>
      <c r="S41" s="161" t="s">
        <v>114</v>
      </c>
      <c r="T41" s="161" t="s">
        <v>114</v>
      </c>
      <c r="U41" s="161">
        <v>8.7999999999999995E-2</v>
      </c>
      <c r="V41" s="161">
        <f>ROUND(E41*U41,2)</f>
        <v>55</v>
      </c>
      <c r="W41" s="161"/>
      <c r="X41" s="161" t="s">
        <v>115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116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59"/>
      <c r="B42" s="160"/>
      <c r="C42" s="187" t="s">
        <v>154</v>
      </c>
      <c r="D42" s="163"/>
      <c r="E42" s="164">
        <v>625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118</v>
      </c>
      <c r="AH42" s="152">
        <v>5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>
      <c r="A43" s="172">
        <v>11</v>
      </c>
      <c r="B43" s="173" t="s">
        <v>155</v>
      </c>
      <c r="C43" s="186" t="s">
        <v>156</v>
      </c>
      <c r="D43" s="174" t="s">
        <v>149</v>
      </c>
      <c r="E43" s="175">
        <v>725.5</v>
      </c>
      <c r="F43" s="176"/>
      <c r="G43" s="177">
        <f>ROUND(E43*F43,2)</f>
        <v>0</v>
      </c>
      <c r="H43" s="162"/>
      <c r="I43" s="161">
        <f>ROUND(E43*H43,2)</f>
        <v>0</v>
      </c>
      <c r="J43" s="162"/>
      <c r="K43" s="161">
        <f>ROUND(E43*J43,2)</f>
        <v>0</v>
      </c>
      <c r="L43" s="161">
        <v>21</v>
      </c>
      <c r="M43" s="161">
        <f>G43*(1+L43/100)</f>
        <v>0</v>
      </c>
      <c r="N43" s="161">
        <v>0</v>
      </c>
      <c r="O43" s="161">
        <f>ROUND(E43*N43,2)</f>
        <v>0</v>
      </c>
      <c r="P43" s="161">
        <v>0</v>
      </c>
      <c r="Q43" s="161">
        <f>ROUND(E43*P43,2)</f>
        <v>0</v>
      </c>
      <c r="R43" s="161"/>
      <c r="S43" s="161" t="s">
        <v>114</v>
      </c>
      <c r="T43" s="161" t="s">
        <v>114</v>
      </c>
      <c r="U43" s="161">
        <v>0.01</v>
      </c>
      <c r="V43" s="161">
        <f>ROUND(E43*U43,2)</f>
        <v>7.26</v>
      </c>
      <c r="W43" s="161"/>
      <c r="X43" s="161" t="s">
        <v>115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116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59"/>
      <c r="B44" s="160"/>
      <c r="C44" s="187" t="s">
        <v>157</v>
      </c>
      <c r="D44" s="163"/>
      <c r="E44" s="164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118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>
      <c r="A45" s="159"/>
      <c r="B45" s="160"/>
      <c r="C45" s="187" t="s">
        <v>154</v>
      </c>
      <c r="D45" s="163"/>
      <c r="E45" s="164">
        <v>625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118</v>
      </c>
      <c r="AH45" s="152">
        <v>5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>
      <c r="A46" s="159"/>
      <c r="B46" s="160"/>
      <c r="C46" s="187" t="s">
        <v>158</v>
      </c>
      <c r="D46" s="163"/>
      <c r="E46" s="164">
        <v>100.5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118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72">
        <v>12</v>
      </c>
      <c r="B47" s="173" t="s">
        <v>159</v>
      </c>
      <c r="C47" s="186" t="s">
        <v>160</v>
      </c>
      <c r="D47" s="174" t="s">
        <v>149</v>
      </c>
      <c r="E47" s="175">
        <v>725.5</v>
      </c>
      <c r="F47" s="176"/>
      <c r="G47" s="177">
        <f>ROUND(E47*F47,2)</f>
        <v>0</v>
      </c>
      <c r="H47" s="162"/>
      <c r="I47" s="161">
        <f>ROUND(E47*H47,2)</f>
        <v>0</v>
      </c>
      <c r="J47" s="162"/>
      <c r="K47" s="161">
        <f>ROUND(E47*J47,2)</f>
        <v>0</v>
      </c>
      <c r="L47" s="161">
        <v>21</v>
      </c>
      <c r="M47" s="161">
        <f>G47*(1+L47/100)</f>
        <v>0</v>
      </c>
      <c r="N47" s="161">
        <v>0</v>
      </c>
      <c r="O47" s="161">
        <f>ROUND(E47*N47,2)</f>
        <v>0</v>
      </c>
      <c r="P47" s="161">
        <v>0</v>
      </c>
      <c r="Q47" s="161">
        <f>ROUND(E47*P47,2)</f>
        <v>0</v>
      </c>
      <c r="R47" s="161"/>
      <c r="S47" s="161" t="s">
        <v>114</v>
      </c>
      <c r="T47" s="161" t="s">
        <v>114</v>
      </c>
      <c r="U47" s="161">
        <v>8.9999999999999993E-3</v>
      </c>
      <c r="V47" s="161">
        <f>ROUND(E47*U47,2)</f>
        <v>6.53</v>
      </c>
      <c r="W47" s="161"/>
      <c r="X47" s="161" t="s">
        <v>115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116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>
      <c r="A48" s="159"/>
      <c r="B48" s="160"/>
      <c r="C48" s="187" t="s">
        <v>161</v>
      </c>
      <c r="D48" s="163"/>
      <c r="E48" s="164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118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59"/>
      <c r="B49" s="160"/>
      <c r="C49" s="187" t="s">
        <v>162</v>
      </c>
      <c r="D49" s="163"/>
      <c r="E49" s="164">
        <v>725.5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 t="s">
        <v>118</v>
      </c>
      <c r="AH49" s="152">
        <v>5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72">
        <v>13</v>
      </c>
      <c r="B50" s="173" t="s">
        <v>163</v>
      </c>
      <c r="C50" s="186" t="s">
        <v>164</v>
      </c>
      <c r="D50" s="174" t="s">
        <v>149</v>
      </c>
      <c r="E50" s="175">
        <v>725.5</v>
      </c>
      <c r="F50" s="176"/>
      <c r="G50" s="177">
        <f>ROUND(E50*F50,2)</f>
        <v>0</v>
      </c>
      <c r="H50" s="162"/>
      <c r="I50" s="161">
        <f>ROUND(E50*H50,2)</f>
        <v>0</v>
      </c>
      <c r="J50" s="162"/>
      <c r="K50" s="161">
        <f>ROUND(E50*J50,2)</f>
        <v>0</v>
      </c>
      <c r="L50" s="161">
        <v>21</v>
      </c>
      <c r="M50" s="161">
        <f>G50*(1+L50/100)</f>
        <v>0</v>
      </c>
      <c r="N50" s="161">
        <v>0</v>
      </c>
      <c r="O50" s="161">
        <f>ROUND(E50*N50,2)</f>
        <v>0</v>
      </c>
      <c r="P50" s="161">
        <v>0</v>
      </c>
      <c r="Q50" s="161">
        <f>ROUND(E50*P50,2)</f>
        <v>0</v>
      </c>
      <c r="R50" s="161"/>
      <c r="S50" s="161" t="s">
        <v>114</v>
      </c>
      <c r="T50" s="161" t="s">
        <v>114</v>
      </c>
      <c r="U50" s="161">
        <v>0</v>
      </c>
      <c r="V50" s="161">
        <f>ROUND(E50*U50,2)</f>
        <v>0</v>
      </c>
      <c r="W50" s="161"/>
      <c r="X50" s="161" t="s">
        <v>115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116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59"/>
      <c r="B51" s="160"/>
      <c r="C51" s="187" t="s">
        <v>161</v>
      </c>
      <c r="D51" s="163"/>
      <c r="E51" s="164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118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9"/>
      <c r="B52" s="160"/>
      <c r="C52" s="187" t="s">
        <v>162</v>
      </c>
      <c r="D52" s="163"/>
      <c r="E52" s="164">
        <v>725.5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118</v>
      </c>
      <c r="AH52" s="152">
        <v>5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>
      <c r="A53" s="172">
        <v>14</v>
      </c>
      <c r="B53" s="173" t="s">
        <v>165</v>
      </c>
      <c r="C53" s="186" t="s">
        <v>166</v>
      </c>
      <c r="D53" s="174" t="s">
        <v>113</v>
      </c>
      <c r="E53" s="175">
        <v>45</v>
      </c>
      <c r="F53" s="176"/>
      <c r="G53" s="177">
        <f>ROUND(E53*F53,2)</f>
        <v>0</v>
      </c>
      <c r="H53" s="162"/>
      <c r="I53" s="161">
        <f>ROUND(E53*H53,2)</f>
        <v>0</v>
      </c>
      <c r="J53" s="162"/>
      <c r="K53" s="161">
        <f>ROUND(E53*J53,2)</f>
        <v>0</v>
      </c>
      <c r="L53" s="161">
        <v>21</v>
      </c>
      <c r="M53" s="161">
        <f>G53*(1+L53/100)</f>
        <v>0</v>
      </c>
      <c r="N53" s="161">
        <v>5.0000000000000002E-5</v>
      </c>
      <c r="O53" s="161">
        <f>ROUND(E53*N53,2)</f>
        <v>0</v>
      </c>
      <c r="P53" s="161">
        <v>0</v>
      </c>
      <c r="Q53" s="161">
        <f>ROUND(E53*P53,2)</f>
        <v>0</v>
      </c>
      <c r="R53" s="161"/>
      <c r="S53" s="161" t="s">
        <v>114</v>
      </c>
      <c r="T53" s="161" t="s">
        <v>114</v>
      </c>
      <c r="U53" s="161">
        <v>0</v>
      </c>
      <c r="V53" s="161">
        <f>ROUND(E53*U53,2)</f>
        <v>0</v>
      </c>
      <c r="W53" s="161"/>
      <c r="X53" s="161" t="s">
        <v>167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168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9"/>
      <c r="B54" s="160"/>
      <c r="C54" s="187" t="s">
        <v>169</v>
      </c>
      <c r="D54" s="163"/>
      <c r="E54" s="164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118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9"/>
      <c r="B55" s="160"/>
      <c r="C55" s="187" t="s">
        <v>170</v>
      </c>
      <c r="D55" s="163"/>
      <c r="E55" s="164">
        <v>25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118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9"/>
      <c r="B56" s="160"/>
      <c r="C56" s="187" t="s">
        <v>171</v>
      </c>
      <c r="D56" s="163"/>
      <c r="E56" s="164">
        <v>20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118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>
      <c r="A57" s="172">
        <v>15</v>
      </c>
      <c r="B57" s="173" t="s">
        <v>172</v>
      </c>
      <c r="C57" s="186" t="s">
        <v>173</v>
      </c>
      <c r="D57" s="174" t="s">
        <v>174</v>
      </c>
      <c r="E57" s="175">
        <v>13</v>
      </c>
      <c r="F57" s="176"/>
      <c r="G57" s="177">
        <f>ROUND(E57*F57,2)</f>
        <v>0</v>
      </c>
      <c r="H57" s="162"/>
      <c r="I57" s="161">
        <f>ROUND(E57*H57,2)</f>
        <v>0</v>
      </c>
      <c r="J57" s="162"/>
      <c r="K57" s="161">
        <f>ROUND(E57*J57,2)</f>
        <v>0</v>
      </c>
      <c r="L57" s="161">
        <v>21</v>
      </c>
      <c r="M57" s="161">
        <f>G57*(1+L57/100)</f>
        <v>0</v>
      </c>
      <c r="N57" s="161">
        <v>3.0400000000000002E-3</v>
      </c>
      <c r="O57" s="161">
        <f>ROUND(E57*N57,2)</f>
        <v>0.04</v>
      </c>
      <c r="P57" s="161">
        <v>0</v>
      </c>
      <c r="Q57" s="161">
        <f>ROUND(E57*P57,2)</f>
        <v>0</v>
      </c>
      <c r="R57" s="161"/>
      <c r="S57" s="161" t="s">
        <v>114</v>
      </c>
      <c r="T57" s="161" t="s">
        <v>114</v>
      </c>
      <c r="U57" s="161">
        <v>0</v>
      </c>
      <c r="V57" s="161">
        <f>ROUND(E57*U57,2)</f>
        <v>0</v>
      </c>
      <c r="W57" s="161"/>
      <c r="X57" s="161" t="s">
        <v>167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168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9"/>
      <c r="B58" s="160"/>
      <c r="C58" s="187" t="s">
        <v>175</v>
      </c>
      <c r="D58" s="163"/>
      <c r="E58" s="164">
        <v>4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118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>
      <c r="A59" s="159"/>
      <c r="B59" s="160"/>
      <c r="C59" s="187" t="s">
        <v>176</v>
      </c>
      <c r="D59" s="163"/>
      <c r="E59" s="164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118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9"/>
      <c r="B60" s="160"/>
      <c r="C60" s="187" t="s">
        <v>177</v>
      </c>
      <c r="D60" s="163"/>
      <c r="E60" s="164">
        <v>9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118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>
      <c r="A61" s="172">
        <v>16</v>
      </c>
      <c r="B61" s="173" t="s">
        <v>178</v>
      </c>
      <c r="C61" s="186" t="s">
        <v>179</v>
      </c>
      <c r="D61" s="174" t="s">
        <v>149</v>
      </c>
      <c r="E61" s="175">
        <v>183.75</v>
      </c>
      <c r="F61" s="176"/>
      <c r="G61" s="177">
        <f>ROUND(E61*F61,2)</f>
        <v>0</v>
      </c>
      <c r="H61" s="162"/>
      <c r="I61" s="161">
        <f>ROUND(E61*H61,2)</f>
        <v>0</v>
      </c>
      <c r="J61" s="162"/>
      <c r="K61" s="161">
        <f>ROUND(E61*J61,2)</f>
        <v>0</v>
      </c>
      <c r="L61" s="161">
        <v>21</v>
      </c>
      <c r="M61" s="161">
        <f>G61*(1+L61/100)</f>
        <v>0</v>
      </c>
      <c r="N61" s="161">
        <v>0</v>
      </c>
      <c r="O61" s="161">
        <f>ROUND(E61*N61,2)</f>
        <v>0</v>
      </c>
      <c r="P61" s="161">
        <v>0</v>
      </c>
      <c r="Q61" s="161">
        <f>ROUND(E61*P61,2)</f>
        <v>0</v>
      </c>
      <c r="R61" s="161"/>
      <c r="S61" s="161" t="s">
        <v>114</v>
      </c>
      <c r="T61" s="161" t="s">
        <v>114</v>
      </c>
      <c r="U61" s="161">
        <v>0</v>
      </c>
      <c r="V61" s="161">
        <f>ROUND(E61*U61,2)</f>
        <v>0</v>
      </c>
      <c r="W61" s="161"/>
      <c r="X61" s="161" t="s">
        <v>167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168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9"/>
      <c r="B62" s="160"/>
      <c r="C62" s="187" t="s">
        <v>180</v>
      </c>
      <c r="D62" s="163"/>
      <c r="E62" s="164">
        <v>183.75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118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>
      <c r="A63" s="159"/>
      <c r="B63" s="160"/>
      <c r="C63" s="187" t="s">
        <v>181</v>
      </c>
      <c r="D63" s="163"/>
      <c r="E63" s="164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118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72">
        <v>17</v>
      </c>
      <c r="B64" s="173" t="s">
        <v>182</v>
      </c>
      <c r="C64" s="186" t="s">
        <v>183</v>
      </c>
      <c r="D64" s="174" t="s">
        <v>113</v>
      </c>
      <c r="E64" s="175">
        <v>138</v>
      </c>
      <c r="F64" s="176"/>
      <c r="G64" s="177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21</v>
      </c>
      <c r="M64" s="161">
        <f>G64*(1+L64/100)</f>
        <v>0</v>
      </c>
      <c r="N64" s="161">
        <v>9.6030000000000004E-2</v>
      </c>
      <c r="O64" s="161">
        <f>ROUND(E64*N64,2)</f>
        <v>13.25</v>
      </c>
      <c r="P64" s="161">
        <v>0</v>
      </c>
      <c r="Q64" s="161">
        <f>ROUND(E64*P64,2)</f>
        <v>0</v>
      </c>
      <c r="R64" s="161"/>
      <c r="S64" s="161" t="s">
        <v>114</v>
      </c>
      <c r="T64" s="161" t="s">
        <v>114</v>
      </c>
      <c r="U64" s="161">
        <v>0</v>
      </c>
      <c r="V64" s="161">
        <f>ROUND(E64*U64,2)</f>
        <v>0</v>
      </c>
      <c r="W64" s="161"/>
      <c r="X64" s="161" t="s">
        <v>167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168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9"/>
      <c r="B65" s="160"/>
      <c r="C65" s="187" t="s">
        <v>184</v>
      </c>
      <c r="D65" s="163"/>
      <c r="E65" s="164">
        <v>138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118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>
      <c r="A66" s="166" t="s">
        <v>109</v>
      </c>
      <c r="B66" s="167" t="s">
        <v>74</v>
      </c>
      <c r="C66" s="185" t="s">
        <v>75</v>
      </c>
      <c r="D66" s="168"/>
      <c r="E66" s="169"/>
      <c r="F66" s="170"/>
      <c r="G66" s="171">
        <f>SUMIF(AG67:AG99,"&lt;&gt;NOR",G67:G99)</f>
        <v>0</v>
      </c>
      <c r="H66" s="165"/>
      <c r="I66" s="165">
        <f>SUM(I67:I99)</f>
        <v>0</v>
      </c>
      <c r="J66" s="165"/>
      <c r="K66" s="165">
        <f>SUM(K67:K99)</f>
        <v>0</v>
      </c>
      <c r="L66" s="165"/>
      <c r="M66" s="165">
        <f>SUM(M67:M99)</f>
        <v>0</v>
      </c>
      <c r="N66" s="165"/>
      <c r="O66" s="165">
        <f>SUM(O67:O99)</f>
        <v>0</v>
      </c>
      <c r="P66" s="165"/>
      <c r="Q66" s="165">
        <f>SUM(Q67:Q99)</f>
        <v>112.81</v>
      </c>
      <c r="R66" s="165"/>
      <c r="S66" s="165"/>
      <c r="T66" s="165"/>
      <c r="U66" s="165"/>
      <c r="V66" s="165">
        <f>SUM(V67:V99)</f>
        <v>693.91</v>
      </c>
      <c r="W66" s="165"/>
      <c r="X66" s="165"/>
      <c r="AG66" t="s">
        <v>110</v>
      </c>
    </row>
    <row r="67" spans="1:60" outlineLevel="1">
      <c r="A67" s="172">
        <v>18</v>
      </c>
      <c r="B67" s="173" t="s">
        <v>185</v>
      </c>
      <c r="C67" s="186" t="s">
        <v>186</v>
      </c>
      <c r="D67" s="174" t="s">
        <v>141</v>
      </c>
      <c r="E67" s="175">
        <v>140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21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114</v>
      </c>
      <c r="T67" s="161" t="s">
        <v>114</v>
      </c>
      <c r="U67" s="161">
        <v>0.06</v>
      </c>
      <c r="V67" s="161">
        <f>ROUND(E67*U67,2)</f>
        <v>8.4</v>
      </c>
      <c r="W67" s="161"/>
      <c r="X67" s="161" t="s">
        <v>115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116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>
      <c r="A68" s="159"/>
      <c r="B68" s="160"/>
      <c r="C68" s="187" t="s">
        <v>187</v>
      </c>
      <c r="D68" s="163"/>
      <c r="E68" s="164">
        <v>140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118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>
      <c r="A69" s="172">
        <v>19</v>
      </c>
      <c r="B69" s="173" t="s">
        <v>188</v>
      </c>
      <c r="C69" s="186" t="s">
        <v>189</v>
      </c>
      <c r="D69" s="174" t="s">
        <v>149</v>
      </c>
      <c r="E69" s="175">
        <v>4.5</v>
      </c>
      <c r="F69" s="176"/>
      <c r="G69" s="177">
        <f>ROUND(E69*F69,2)</f>
        <v>0</v>
      </c>
      <c r="H69" s="162"/>
      <c r="I69" s="161">
        <f>ROUND(E69*H69,2)</f>
        <v>0</v>
      </c>
      <c r="J69" s="162"/>
      <c r="K69" s="161">
        <f>ROUND(E69*J69,2)</f>
        <v>0</v>
      </c>
      <c r="L69" s="161">
        <v>21</v>
      </c>
      <c r="M69" s="161">
        <f>G69*(1+L69/100)</f>
        <v>0</v>
      </c>
      <c r="N69" s="161">
        <v>0</v>
      </c>
      <c r="O69" s="161">
        <f>ROUND(E69*N69,2)</f>
        <v>0</v>
      </c>
      <c r="P69" s="161">
        <v>2.5</v>
      </c>
      <c r="Q69" s="161">
        <f>ROUND(E69*P69,2)</f>
        <v>11.25</v>
      </c>
      <c r="R69" s="161"/>
      <c r="S69" s="161" t="s">
        <v>114</v>
      </c>
      <c r="T69" s="161" t="s">
        <v>114</v>
      </c>
      <c r="U69" s="161">
        <v>1.8240000000000001</v>
      </c>
      <c r="V69" s="161">
        <f>ROUND(E69*U69,2)</f>
        <v>8.2100000000000009</v>
      </c>
      <c r="W69" s="161"/>
      <c r="X69" s="161" t="s">
        <v>115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116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>
      <c r="A70" s="159"/>
      <c r="B70" s="160"/>
      <c r="C70" s="187" t="s">
        <v>190</v>
      </c>
      <c r="D70" s="163"/>
      <c r="E70" s="164">
        <v>4.5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118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>
      <c r="A71" s="172">
        <v>20</v>
      </c>
      <c r="B71" s="173" t="s">
        <v>191</v>
      </c>
      <c r="C71" s="186" t="s">
        <v>192</v>
      </c>
      <c r="D71" s="174" t="s">
        <v>149</v>
      </c>
      <c r="E71" s="175">
        <v>38.875</v>
      </c>
      <c r="F71" s="176"/>
      <c r="G71" s="177">
        <f>ROUND(E71*F71,2)</f>
        <v>0</v>
      </c>
      <c r="H71" s="162"/>
      <c r="I71" s="161">
        <f>ROUND(E71*H71,2)</f>
        <v>0</v>
      </c>
      <c r="J71" s="162"/>
      <c r="K71" s="161">
        <f>ROUND(E71*J71,2)</f>
        <v>0</v>
      </c>
      <c r="L71" s="161">
        <v>21</v>
      </c>
      <c r="M71" s="161">
        <f>G71*(1+L71/100)</f>
        <v>0</v>
      </c>
      <c r="N71" s="161">
        <v>0</v>
      </c>
      <c r="O71" s="161">
        <f>ROUND(E71*N71,2)</f>
        <v>0</v>
      </c>
      <c r="P71" s="161">
        <v>2.4</v>
      </c>
      <c r="Q71" s="161">
        <f>ROUND(E71*P71,2)</f>
        <v>93.3</v>
      </c>
      <c r="R71" s="161"/>
      <c r="S71" s="161" t="s">
        <v>114</v>
      </c>
      <c r="T71" s="161" t="s">
        <v>114</v>
      </c>
      <c r="U71" s="161">
        <v>13.3</v>
      </c>
      <c r="V71" s="161">
        <f>ROUND(E71*U71,2)</f>
        <v>517.04</v>
      </c>
      <c r="W71" s="161"/>
      <c r="X71" s="161" t="s">
        <v>115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116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9"/>
      <c r="B72" s="160"/>
      <c r="C72" s="187" t="s">
        <v>193</v>
      </c>
      <c r="D72" s="163"/>
      <c r="E72" s="164">
        <v>2.5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118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>
      <c r="A73" s="159"/>
      <c r="B73" s="160"/>
      <c r="C73" s="187" t="s">
        <v>194</v>
      </c>
      <c r="D73" s="163"/>
      <c r="E73" s="164">
        <v>10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118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>
      <c r="A74" s="159"/>
      <c r="B74" s="160"/>
      <c r="C74" s="187" t="s">
        <v>195</v>
      </c>
      <c r="D74" s="163"/>
      <c r="E74" s="164">
        <v>2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118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9"/>
      <c r="B75" s="160"/>
      <c r="C75" s="187" t="s">
        <v>196</v>
      </c>
      <c r="D75" s="163"/>
      <c r="E75" s="164">
        <v>11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118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9"/>
      <c r="B76" s="160"/>
      <c r="C76" s="187" t="s">
        <v>197</v>
      </c>
      <c r="D76" s="163"/>
      <c r="E76" s="164">
        <v>1.5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118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>
      <c r="A77" s="159"/>
      <c r="B77" s="160"/>
      <c r="C77" s="187" t="s">
        <v>198</v>
      </c>
      <c r="D77" s="163"/>
      <c r="E77" s="164">
        <v>1.875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118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59"/>
      <c r="B78" s="160"/>
      <c r="C78" s="187" t="s">
        <v>199</v>
      </c>
      <c r="D78" s="163"/>
      <c r="E78" s="164">
        <v>10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118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72">
        <v>21</v>
      </c>
      <c r="B79" s="173" t="s">
        <v>200</v>
      </c>
      <c r="C79" s="186" t="s">
        <v>201</v>
      </c>
      <c r="D79" s="174" t="s">
        <v>113</v>
      </c>
      <c r="E79" s="175">
        <v>10</v>
      </c>
      <c r="F79" s="176"/>
      <c r="G79" s="177">
        <f>ROUND(E79*F79,2)</f>
        <v>0</v>
      </c>
      <c r="H79" s="162"/>
      <c r="I79" s="161">
        <f>ROUND(E79*H79,2)</f>
        <v>0</v>
      </c>
      <c r="J79" s="162"/>
      <c r="K79" s="161">
        <f>ROUND(E79*J79,2)</f>
        <v>0</v>
      </c>
      <c r="L79" s="161">
        <v>21</v>
      </c>
      <c r="M79" s="161">
        <f>G79*(1+L79/100)</f>
        <v>0</v>
      </c>
      <c r="N79" s="161">
        <v>0</v>
      </c>
      <c r="O79" s="161">
        <f>ROUND(E79*N79,2)</f>
        <v>0</v>
      </c>
      <c r="P79" s="161">
        <v>0.432</v>
      </c>
      <c r="Q79" s="161">
        <f>ROUND(E79*P79,2)</f>
        <v>4.32</v>
      </c>
      <c r="R79" s="161"/>
      <c r="S79" s="161" t="s">
        <v>114</v>
      </c>
      <c r="T79" s="161" t="s">
        <v>114</v>
      </c>
      <c r="U79" s="161">
        <v>3</v>
      </c>
      <c r="V79" s="161">
        <f>ROUND(E79*U79,2)</f>
        <v>30</v>
      </c>
      <c r="W79" s="161"/>
      <c r="X79" s="161" t="s">
        <v>115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116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59"/>
      <c r="B80" s="160"/>
      <c r="C80" s="187" t="s">
        <v>202</v>
      </c>
      <c r="D80" s="163"/>
      <c r="E80" s="164">
        <v>10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118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72">
        <v>22</v>
      </c>
      <c r="B81" s="173" t="s">
        <v>203</v>
      </c>
      <c r="C81" s="186" t="s">
        <v>204</v>
      </c>
      <c r="D81" s="174" t="s">
        <v>174</v>
      </c>
      <c r="E81" s="175">
        <v>3</v>
      </c>
      <c r="F81" s="176"/>
      <c r="G81" s="177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21</v>
      </c>
      <c r="M81" s="161">
        <f>G81*(1+L81/100)</f>
        <v>0</v>
      </c>
      <c r="N81" s="161">
        <v>0</v>
      </c>
      <c r="O81" s="161">
        <f>ROUND(E81*N81,2)</f>
        <v>0</v>
      </c>
      <c r="P81" s="161">
        <v>8.2000000000000003E-2</v>
      </c>
      <c r="Q81" s="161">
        <f>ROUND(E81*P81,2)</f>
        <v>0.25</v>
      </c>
      <c r="R81" s="161"/>
      <c r="S81" s="161" t="s">
        <v>114</v>
      </c>
      <c r="T81" s="161" t="s">
        <v>114</v>
      </c>
      <c r="U81" s="161">
        <v>0.58799999999999997</v>
      </c>
      <c r="V81" s="161">
        <f>ROUND(E81*U81,2)</f>
        <v>1.76</v>
      </c>
      <c r="W81" s="161"/>
      <c r="X81" s="161" t="s">
        <v>115</v>
      </c>
      <c r="Y81" s="152"/>
      <c r="Z81" s="152"/>
      <c r="AA81" s="152"/>
      <c r="AB81" s="152"/>
      <c r="AC81" s="152"/>
      <c r="AD81" s="152"/>
      <c r="AE81" s="152"/>
      <c r="AF81" s="152"/>
      <c r="AG81" s="152" t="s">
        <v>116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59"/>
      <c r="B82" s="160"/>
      <c r="C82" s="187" t="s">
        <v>205</v>
      </c>
      <c r="D82" s="163"/>
      <c r="E82" s="164">
        <v>1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118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>
      <c r="A83" s="159"/>
      <c r="B83" s="160"/>
      <c r="C83" s="187" t="s">
        <v>206</v>
      </c>
      <c r="D83" s="163"/>
      <c r="E83" s="164">
        <v>1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2"/>
      <c r="Z83" s="152"/>
      <c r="AA83" s="152"/>
      <c r="AB83" s="152"/>
      <c r="AC83" s="152"/>
      <c r="AD83" s="152"/>
      <c r="AE83" s="152"/>
      <c r="AF83" s="152"/>
      <c r="AG83" s="152" t="s">
        <v>118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>
      <c r="A84" s="159"/>
      <c r="B84" s="160"/>
      <c r="C84" s="187" t="s">
        <v>207</v>
      </c>
      <c r="D84" s="163"/>
      <c r="E84" s="164">
        <v>1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118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>
      <c r="A85" s="172">
        <v>23</v>
      </c>
      <c r="B85" s="173" t="s">
        <v>208</v>
      </c>
      <c r="C85" s="186" t="s">
        <v>209</v>
      </c>
      <c r="D85" s="174" t="s">
        <v>141</v>
      </c>
      <c r="E85" s="175">
        <v>105.5</v>
      </c>
      <c r="F85" s="176"/>
      <c r="G85" s="177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21</v>
      </c>
      <c r="M85" s="161">
        <f>G85*(1+L85/100)</f>
        <v>0</v>
      </c>
      <c r="N85" s="161">
        <v>0</v>
      </c>
      <c r="O85" s="161">
        <f>ROUND(E85*N85,2)</f>
        <v>0</v>
      </c>
      <c r="P85" s="161">
        <v>0.01</v>
      </c>
      <c r="Q85" s="161">
        <f>ROUND(E85*P85,2)</f>
        <v>1.06</v>
      </c>
      <c r="R85" s="161"/>
      <c r="S85" s="161" t="s">
        <v>114</v>
      </c>
      <c r="T85" s="161" t="s">
        <v>114</v>
      </c>
      <c r="U85" s="161">
        <v>0.4</v>
      </c>
      <c r="V85" s="161">
        <f>ROUND(E85*U85,2)</f>
        <v>42.2</v>
      </c>
      <c r="W85" s="161"/>
      <c r="X85" s="161" t="s">
        <v>115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116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9"/>
      <c r="B86" s="160"/>
      <c r="C86" s="187" t="s">
        <v>210</v>
      </c>
      <c r="D86" s="163"/>
      <c r="E86" s="164">
        <v>70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118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59"/>
      <c r="B87" s="160"/>
      <c r="C87" s="187" t="s">
        <v>211</v>
      </c>
      <c r="D87" s="163"/>
      <c r="E87" s="164">
        <v>25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118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>
      <c r="A88" s="159"/>
      <c r="B88" s="160"/>
      <c r="C88" s="187" t="s">
        <v>212</v>
      </c>
      <c r="D88" s="163"/>
      <c r="E88" s="164">
        <v>8.5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118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59"/>
      <c r="B89" s="160"/>
      <c r="C89" s="187" t="s">
        <v>213</v>
      </c>
      <c r="D89" s="163"/>
      <c r="E89" s="164">
        <v>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118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72">
        <v>24</v>
      </c>
      <c r="B90" s="173" t="s">
        <v>214</v>
      </c>
      <c r="C90" s="186" t="s">
        <v>215</v>
      </c>
      <c r="D90" s="174" t="s">
        <v>141</v>
      </c>
      <c r="E90" s="175">
        <v>71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21</v>
      </c>
      <c r="M90" s="161">
        <f>G90*(1+L90/100)</f>
        <v>0</v>
      </c>
      <c r="N90" s="161">
        <v>0</v>
      </c>
      <c r="O90" s="161">
        <f>ROUND(E90*N90,2)</f>
        <v>0</v>
      </c>
      <c r="P90" s="161">
        <v>3.6999999999999998E-2</v>
      </c>
      <c r="Q90" s="161">
        <f>ROUND(E90*P90,2)</f>
        <v>2.63</v>
      </c>
      <c r="R90" s="161"/>
      <c r="S90" s="161" t="s">
        <v>114</v>
      </c>
      <c r="T90" s="161" t="s">
        <v>114</v>
      </c>
      <c r="U90" s="161">
        <v>0.55000000000000004</v>
      </c>
      <c r="V90" s="161">
        <f>ROUND(E90*U90,2)</f>
        <v>39.049999999999997</v>
      </c>
      <c r="W90" s="161"/>
      <c r="X90" s="161" t="s">
        <v>115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116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>
      <c r="A91" s="159"/>
      <c r="B91" s="160"/>
      <c r="C91" s="187" t="s">
        <v>216</v>
      </c>
      <c r="D91" s="163"/>
      <c r="E91" s="164">
        <v>16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118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>
      <c r="A92" s="159"/>
      <c r="B92" s="160"/>
      <c r="C92" s="187" t="s">
        <v>217</v>
      </c>
      <c r="D92" s="163"/>
      <c r="E92" s="164">
        <v>55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118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>
      <c r="A93" s="172">
        <v>25</v>
      </c>
      <c r="B93" s="173" t="s">
        <v>218</v>
      </c>
      <c r="C93" s="186" t="s">
        <v>219</v>
      </c>
      <c r="D93" s="174" t="s">
        <v>174</v>
      </c>
      <c r="E93" s="175">
        <v>3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21</v>
      </c>
      <c r="M93" s="161">
        <f>G93*(1+L93/100)</f>
        <v>0</v>
      </c>
      <c r="N93" s="161">
        <v>0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114</v>
      </c>
      <c r="T93" s="161" t="s">
        <v>114</v>
      </c>
      <c r="U93" s="161">
        <v>6.23</v>
      </c>
      <c r="V93" s="161">
        <f>ROUND(E93*U93,2)</f>
        <v>18.690000000000001</v>
      </c>
      <c r="W93" s="161"/>
      <c r="X93" s="161" t="s">
        <v>115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116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>
      <c r="A94" s="159"/>
      <c r="B94" s="160"/>
      <c r="C94" s="187" t="s">
        <v>220</v>
      </c>
      <c r="D94" s="163"/>
      <c r="E94" s="164">
        <v>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118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>
      <c r="A95" s="159"/>
      <c r="B95" s="160"/>
      <c r="C95" s="187" t="s">
        <v>221</v>
      </c>
      <c r="D95" s="163"/>
      <c r="E95" s="164">
        <v>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118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>
      <c r="A96" s="172">
        <v>26</v>
      </c>
      <c r="B96" s="173" t="s">
        <v>222</v>
      </c>
      <c r="C96" s="186" t="s">
        <v>223</v>
      </c>
      <c r="D96" s="174" t="s">
        <v>174</v>
      </c>
      <c r="E96" s="175">
        <v>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21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224</v>
      </c>
      <c r="T96" s="161" t="s">
        <v>225</v>
      </c>
      <c r="U96" s="161">
        <v>14.28</v>
      </c>
      <c r="V96" s="161">
        <f>ROUND(E96*U96,2)</f>
        <v>14.28</v>
      </c>
      <c r="W96" s="161"/>
      <c r="X96" s="161" t="s">
        <v>115</v>
      </c>
      <c r="Y96" s="152"/>
      <c r="Z96" s="152"/>
      <c r="AA96" s="152"/>
      <c r="AB96" s="152"/>
      <c r="AC96" s="152"/>
      <c r="AD96" s="152"/>
      <c r="AE96" s="152"/>
      <c r="AF96" s="152"/>
      <c r="AG96" s="152" t="s">
        <v>116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59"/>
      <c r="B97" s="160"/>
      <c r="C97" s="187" t="s">
        <v>226</v>
      </c>
      <c r="D97" s="163"/>
      <c r="E97" s="164">
        <v>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118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>
      <c r="A98" s="172">
        <v>27</v>
      </c>
      <c r="B98" s="173" t="s">
        <v>227</v>
      </c>
      <c r="C98" s="186" t="s">
        <v>228</v>
      </c>
      <c r="D98" s="174" t="s">
        <v>174</v>
      </c>
      <c r="E98" s="175">
        <v>1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21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224</v>
      </c>
      <c r="T98" s="161" t="s">
        <v>225</v>
      </c>
      <c r="U98" s="161">
        <v>14.28</v>
      </c>
      <c r="V98" s="161">
        <f>ROUND(E98*U98,2)</f>
        <v>14.28</v>
      </c>
      <c r="W98" s="161"/>
      <c r="X98" s="161" t="s">
        <v>115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116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ht="22.5" outlineLevel="1">
      <c r="A99" s="159"/>
      <c r="B99" s="160"/>
      <c r="C99" s="187" t="s">
        <v>229</v>
      </c>
      <c r="D99" s="163"/>
      <c r="E99" s="164">
        <v>1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118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>
      <c r="A100" s="166" t="s">
        <v>109</v>
      </c>
      <c r="B100" s="167" t="s">
        <v>78</v>
      </c>
      <c r="C100" s="185" t="s">
        <v>79</v>
      </c>
      <c r="D100" s="168"/>
      <c r="E100" s="169"/>
      <c r="F100" s="170"/>
      <c r="G100" s="171">
        <f>SUMIF(AG101:AG103,"&lt;&gt;NOR",G101:G103)</f>
        <v>0</v>
      </c>
      <c r="H100" s="165"/>
      <c r="I100" s="165">
        <f>SUM(I101:I103)</f>
        <v>0</v>
      </c>
      <c r="J100" s="165"/>
      <c r="K100" s="165">
        <f>SUM(K101:K103)</f>
        <v>0</v>
      </c>
      <c r="L100" s="165"/>
      <c r="M100" s="165">
        <f>SUM(M101:M103)</f>
        <v>0</v>
      </c>
      <c r="N100" s="165"/>
      <c r="O100" s="165">
        <f>SUM(O101:O103)</f>
        <v>0</v>
      </c>
      <c r="P100" s="165"/>
      <c r="Q100" s="165">
        <f>SUM(Q101:Q103)</f>
        <v>0</v>
      </c>
      <c r="R100" s="165"/>
      <c r="S100" s="165"/>
      <c r="T100" s="165"/>
      <c r="U100" s="165"/>
      <c r="V100" s="165">
        <f>SUM(V101:V103)</f>
        <v>12.73</v>
      </c>
      <c r="W100" s="165"/>
      <c r="X100" s="165"/>
      <c r="AG100" t="s">
        <v>110</v>
      </c>
    </row>
    <row r="101" spans="1:60" outlineLevel="1">
      <c r="A101" s="178">
        <v>28</v>
      </c>
      <c r="B101" s="179" t="s">
        <v>230</v>
      </c>
      <c r="C101" s="188" t="s">
        <v>231</v>
      </c>
      <c r="D101" s="180" t="s">
        <v>232</v>
      </c>
      <c r="E101" s="181">
        <v>1273.29755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114</v>
      </c>
      <c r="T101" s="161" t="s">
        <v>114</v>
      </c>
      <c r="U101" s="161">
        <v>0.01</v>
      </c>
      <c r="V101" s="161">
        <f>ROUND(E101*U101,2)</f>
        <v>12.73</v>
      </c>
      <c r="W101" s="161"/>
      <c r="X101" s="161" t="s">
        <v>233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234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>
      <c r="A102" s="178">
        <v>29</v>
      </c>
      <c r="B102" s="179" t="s">
        <v>235</v>
      </c>
      <c r="C102" s="188" t="s">
        <v>236</v>
      </c>
      <c r="D102" s="180" t="s">
        <v>232</v>
      </c>
      <c r="E102" s="181">
        <v>11459.677949999999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21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114</v>
      </c>
      <c r="T102" s="161" t="s">
        <v>114</v>
      </c>
      <c r="U102" s="161">
        <v>0</v>
      </c>
      <c r="V102" s="161">
        <f>ROUND(E102*U102,2)</f>
        <v>0</v>
      </c>
      <c r="W102" s="161"/>
      <c r="X102" s="161" t="s">
        <v>233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234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>
      <c r="A103" s="172">
        <v>30</v>
      </c>
      <c r="B103" s="173" t="s">
        <v>237</v>
      </c>
      <c r="C103" s="186" t="s">
        <v>238</v>
      </c>
      <c r="D103" s="174" t="s">
        <v>232</v>
      </c>
      <c r="E103" s="175">
        <v>1273.29755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21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114</v>
      </c>
      <c r="T103" s="161" t="s">
        <v>114</v>
      </c>
      <c r="U103" s="161">
        <v>0</v>
      </c>
      <c r="V103" s="161">
        <f>ROUND(E103*U103,2)</f>
        <v>0</v>
      </c>
      <c r="W103" s="161"/>
      <c r="X103" s="161" t="s">
        <v>233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234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>
      <c r="A104" s="3"/>
      <c r="B104" s="4"/>
      <c r="C104" s="189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96</v>
      </c>
    </row>
    <row r="105" spans="1:60">
      <c r="A105" s="155"/>
      <c r="B105" s="156" t="s">
        <v>31</v>
      </c>
      <c r="C105" s="190"/>
      <c r="D105" s="157"/>
      <c r="E105" s="158"/>
      <c r="F105" s="158"/>
      <c r="G105" s="184">
        <f>G8+G66+G100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239</v>
      </c>
    </row>
    <row r="106" spans="1:60">
      <c r="A106" s="266" t="s">
        <v>240</v>
      </c>
      <c r="B106" s="266"/>
      <c r="C106" s="189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ht="25.5">
      <c r="A107" s="3"/>
      <c r="B107" s="4" t="s">
        <v>241</v>
      </c>
      <c r="C107" s="189" t="s">
        <v>242</v>
      </c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G107" t="s">
        <v>243</v>
      </c>
    </row>
    <row r="108" spans="1:60">
      <c r="A108" s="3"/>
      <c r="B108" s="4" t="s">
        <v>244</v>
      </c>
      <c r="C108" s="189" t="s">
        <v>245</v>
      </c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G108" t="s">
        <v>246</v>
      </c>
    </row>
    <row r="109" spans="1:60" ht="25.5">
      <c r="A109" s="3"/>
      <c r="B109" s="4"/>
      <c r="C109" s="189" t="s">
        <v>247</v>
      </c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G109" t="s">
        <v>248</v>
      </c>
    </row>
    <row r="110" spans="1:60">
      <c r="A110" s="3"/>
      <c r="B110" s="4"/>
      <c r="C110" s="189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>
      <c r="A111" s="3"/>
      <c r="B111" s="4"/>
      <c r="C111" s="189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>
      <c r="A112" s="3"/>
      <c r="B112" s="4"/>
      <c r="C112" s="189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>
      <c r="A113" s="267" t="s">
        <v>249</v>
      </c>
      <c r="B113" s="267"/>
      <c r="C113" s="268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>
      <c r="A114" s="247"/>
      <c r="B114" s="248"/>
      <c r="C114" s="249"/>
      <c r="D114" s="248"/>
      <c r="E114" s="248"/>
      <c r="F114" s="248"/>
      <c r="G114" s="250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G114" t="s">
        <v>250</v>
      </c>
    </row>
    <row r="115" spans="1:33">
      <c r="A115" s="251"/>
      <c r="B115" s="252"/>
      <c r="C115" s="253"/>
      <c r="D115" s="252"/>
      <c r="E115" s="252"/>
      <c r="F115" s="252"/>
      <c r="G115" s="254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>
      <c r="A116" s="251"/>
      <c r="B116" s="252"/>
      <c r="C116" s="253"/>
      <c r="D116" s="252"/>
      <c r="E116" s="252"/>
      <c r="F116" s="252"/>
      <c r="G116" s="254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>
      <c r="A117" s="251"/>
      <c r="B117" s="252"/>
      <c r="C117" s="253"/>
      <c r="D117" s="252"/>
      <c r="E117" s="252"/>
      <c r="F117" s="252"/>
      <c r="G117" s="254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>
      <c r="A118" s="255"/>
      <c r="B118" s="256"/>
      <c r="C118" s="257"/>
      <c r="D118" s="256"/>
      <c r="E118" s="256"/>
      <c r="F118" s="256"/>
      <c r="G118" s="258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>
      <c r="A119" s="3"/>
      <c r="B119" s="4"/>
      <c r="C119" s="189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>
      <c r="C120" s="191"/>
      <c r="D120" s="10"/>
      <c r="AG120" t="s">
        <v>251</v>
      </c>
    </row>
    <row r="121" spans="1:33">
      <c r="D121" s="10"/>
    </row>
    <row r="122" spans="1:33">
      <c r="D122" s="10"/>
    </row>
    <row r="123" spans="1:33">
      <c r="D123" s="10"/>
    </row>
    <row r="124" spans="1:33">
      <c r="D124" s="10"/>
    </row>
    <row r="125" spans="1:33">
      <c r="D125" s="10"/>
    </row>
    <row r="126" spans="1:33">
      <c r="D126" s="10"/>
    </row>
    <row r="127" spans="1:33">
      <c r="D127" s="10"/>
    </row>
    <row r="128" spans="1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">
    <mergeCell ref="A114:G118"/>
    <mergeCell ref="A1:G1"/>
    <mergeCell ref="C2:G2"/>
    <mergeCell ref="C3:G3"/>
    <mergeCell ref="C4:G4"/>
    <mergeCell ref="A106:B106"/>
    <mergeCell ref="A113:C11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9" t="s">
        <v>7</v>
      </c>
      <c r="B1" s="259"/>
      <c r="C1" s="259"/>
      <c r="D1" s="259"/>
      <c r="E1" s="259"/>
      <c r="F1" s="259"/>
      <c r="G1" s="259"/>
      <c r="AG1" t="s">
        <v>83</v>
      </c>
    </row>
    <row r="2" spans="1:60" ht="24.95" customHeight="1">
      <c r="A2" s="144" t="s">
        <v>8</v>
      </c>
      <c r="B2" s="49" t="s">
        <v>44</v>
      </c>
      <c r="C2" s="260" t="s">
        <v>45</v>
      </c>
      <c r="D2" s="261"/>
      <c r="E2" s="261"/>
      <c r="F2" s="261"/>
      <c r="G2" s="262"/>
      <c r="AG2" t="s">
        <v>84</v>
      </c>
    </row>
    <row r="3" spans="1:60" ht="24.95" customHeight="1">
      <c r="A3" s="144" t="s">
        <v>9</v>
      </c>
      <c r="B3" s="49" t="s">
        <v>52</v>
      </c>
      <c r="C3" s="260" t="s">
        <v>53</v>
      </c>
      <c r="D3" s="261"/>
      <c r="E3" s="261"/>
      <c r="F3" s="261"/>
      <c r="G3" s="262"/>
      <c r="AC3" s="126" t="s">
        <v>85</v>
      </c>
      <c r="AG3" t="s">
        <v>86</v>
      </c>
    </row>
    <row r="4" spans="1:60" ht="24.95" customHeight="1">
      <c r="A4" s="145" t="s">
        <v>10</v>
      </c>
      <c r="B4" s="146" t="s">
        <v>56</v>
      </c>
      <c r="C4" s="263" t="s">
        <v>57</v>
      </c>
      <c r="D4" s="264"/>
      <c r="E4" s="264"/>
      <c r="F4" s="264"/>
      <c r="G4" s="265"/>
      <c r="AG4" t="s">
        <v>87</v>
      </c>
    </row>
    <row r="5" spans="1:60">
      <c r="D5" s="10"/>
    </row>
    <row r="6" spans="1:60" ht="38.25">
      <c r="A6" s="148" t="s">
        <v>88</v>
      </c>
      <c r="B6" s="150" t="s">
        <v>89</v>
      </c>
      <c r="C6" s="150" t="s">
        <v>90</v>
      </c>
      <c r="D6" s="149" t="s">
        <v>91</v>
      </c>
      <c r="E6" s="148" t="s">
        <v>92</v>
      </c>
      <c r="F6" s="147" t="s">
        <v>93</v>
      </c>
      <c r="G6" s="148" t="s">
        <v>31</v>
      </c>
      <c r="H6" s="151" t="s">
        <v>32</v>
      </c>
      <c r="I6" s="151" t="s">
        <v>94</v>
      </c>
      <c r="J6" s="151" t="s">
        <v>33</v>
      </c>
      <c r="K6" s="151" t="s">
        <v>95</v>
      </c>
      <c r="L6" s="151" t="s">
        <v>96</v>
      </c>
      <c r="M6" s="151" t="s">
        <v>97</v>
      </c>
      <c r="N6" s="151" t="s">
        <v>98</v>
      </c>
      <c r="O6" s="151" t="s">
        <v>99</v>
      </c>
      <c r="P6" s="151" t="s">
        <v>100</v>
      </c>
      <c r="Q6" s="151" t="s">
        <v>101</v>
      </c>
      <c r="R6" s="151" t="s">
        <v>102</v>
      </c>
      <c r="S6" s="151" t="s">
        <v>103</v>
      </c>
      <c r="T6" s="151" t="s">
        <v>104</v>
      </c>
      <c r="U6" s="151" t="s">
        <v>105</v>
      </c>
      <c r="V6" s="151" t="s">
        <v>106</v>
      </c>
      <c r="W6" s="151" t="s">
        <v>107</v>
      </c>
      <c r="X6" s="151" t="s">
        <v>108</v>
      </c>
    </row>
    <row r="7" spans="1:60" hidden="1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>
      <c r="A8" s="166" t="s">
        <v>109</v>
      </c>
      <c r="B8" s="167" t="s">
        <v>62</v>
      </c>
      <c r="C8" s="185" t="s">
        <v>63</v>
      </c>
      <c r="D8" s="168"/>
      <c r="E8" s="169"/>
      <c r="F8" s="170"/>
      <c r="G8" s="171">
        <f>SUMIF(AG9:AG72,"&lt;&gt;NOR",G9:G72)</f>
        <v>0</v>
      </c>
      <c r="H8" s="165"/>
      <c r="I8" s="165">
        <f>SUM(I9:I72)</f>
        <v>0</v>
      </c>
      <c r="J8" s="165"/>
      <c r="K8" s="165">
        <f>SUM(K9:K72)</f>
        <v>0</v>
      </c>
      <c r="L8" s="165"/>
      <c r="M8" s="165">
        <f>SUM(M9:M72)</f>
        <v>0</v>
      </c>
      <c r="N8" s="165"/>
      <c r="O8" s="165">
        <f>SUM(O9:O72)</f>
        <v>0.02</v>
      </c>
      <c r="P8" s="165"/>
      <c r="Q8" s="165">
        <f>SUM(Q9:Q72)</f>
        <v>0</v>
      </c>
      <c r="R8" s="165"/>
      <c r="S8" s="165"/>
      <c r="T8" s="165"/>
      <c r="U8" s="165"/>
      <c r="V8" s="165">
        <f>SUM(V9:V72)</f>
        <v>122.02</v>
      </c>
      <c r="W8" s="165"/>
      <c r="X8" s="165"/>
      <c r="AG8" t="s">
        <v>110</v>
      </c>
    </row>
    <row r="9" spans="1:60" outlineLevel="1">
      <c r="A9" s="172">
        <v>1</v>
      </c>
      <c r="B9" s="173" t="s">
        <v>147</v>
      </c>
      <c r="C9" s="186" t="s">
        <v>148</v>
      </c>
      <c r="D9" s="174" t="s">
        <v>149</v>
      </c>
      <c r="E9" s="175">
        <v>152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114</v>
      </c>
      <c r="T9" s="161" t="s">
        <v>114</v>
      </c>
      <c r="U9" s="161">
        <v>0.42</v>
      </c>
      <c r="V9" s="161">
        <f>ROUND(E9*U9,2)</f>
        <v>63.84</v>
      </c>
      <c r="W9" s="161"/>
      <c r="X9" s="161" t="s">
        <v>115</v>
      </c>
      <c r="Y9" s="152"/>
      <c r="Z9" s="152"/>
      <c r="AA9" s="152"/>
      <c r="AB9" s="152"/>
      <c r="AC9" s="152"/>
      <c r="AD9" s="152"/>
      <c r="AE9" s="152"/>
      <c r="AF9" s="152"/>
      <c r="AG9" s="152" t="s">
        <v>116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9"/>
      <c r="B10" s="160"/>
      <c r="C10" s="187" t="s">
        <v>252</v>
      </c>
      <c r="D10" s="163"/>
      <c r="E10" s="164">
        <v>42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118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>
      <c r="A11" s="159"/>
      <c r="B11" s="160"/>
      <c r="C11" s="187" t="s">
        <v>253</v>
      </c>
      <c r="D11" s="163"/>
      <c r="E11" s="164">
        <v>110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118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72">
        <v>2</v>
      </c>
      <c r="B12" s="173" t="s">
        <v>152</v>
      </c>
      <c r="C12" s="186" t="s">
        <v>153</v>
      </c>
      <c r="D12" s="174" t="s">
        <v>149</v>
      </c>
      <c r="E12" s="175">
        <v>152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114</v>
      </c>
      <c r="T12" s="161" t="s">
        <v>114</v>
      </c>
      <c r="U12" s="161">
        <v>8.7999999999999995E-2</v>
      </c>
      <c r="V12" s="161">
        <f>ROUND(E12*U12,2)</f>
        <v>13.38</v>
      </c>
      <c r="W12" s="161"/>
      <c r="X12" s="161" t="s">
        <v>115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116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9"/>
      <c r="B13" s="160"/>
      <c r="C13" s="187" t="s">
        <v>254</v>
      </c>
      <c r="D13" s="163"/>
      <c r="E13" s="164">
        <v>152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118</v>
      </c>
      <c r="AH13" s="152">
        <v>5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72">
        <v>3</v>
      </c>
      <c r="B14" s="173" t="s">
        <v>255</v>
      </c>
      <c r="C14" s="186" t="s">
        <v>256</v>
      </c>
      <c r="D14" s="174" t="s">
        <v>149</v>
      </c>
      <c r="E14" s="175">
        <v>32.844000000000001</v>
      </c>
      <c r="F14" s="176"/>
      <c r="G14" s="177">
        <f>ROUND(E14*F14,2)</f>
        <v>0</v>
      </c>
      <c r="H14" s="162"/>
      <c r="I14" s="161">
        <f>ROUND(E14*H14,2)</f>
        <v>0</v>
      </c>
      <c r="J14" s="162"/>
      <c r="K14" s="161">
        <f>ROUND(E14*J14,2)</f>
        <v>0</v>
      </c>
      <c r="L14" s="161">
        <v>21</v>
      </c>
      <c r="M14" s="161">
        <f>G14*(1+L14/100)</f>
        <v>0</v>
      </c>
      <c r="N14" s="161">
        <v>0</v>
      </c>
      <c r="O14" s="161">
        <f>ROUND(E14*N14,2)</f>
        <v>0</v>
      </c>
      <c r="P14" s="161">
        <v>0</v>
      </c>
      <c r="Q14" s="161">
        <f>ROUND(E14*P14,2)</f>
        <v>0</v>
      </c>
      <c r="R14" s="161"/>
      <c r="S14" s="161" t="s">
        <v>114</v>
      </c>
      <c r="T14" s="161" t="s">
        <v>114</v>
      </c>
      <c r="U14" s="161">
        <v>0.37</v>
      </c>
      <c r="V14" s="161">
        <f>ROUND(E14*U14,2)</f>
        <v>12.15</v>
      </c>
      <c r="W14" s="161"/>
      <c r="X14" s="161" t="s">
        <v>115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116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>
      <c r="A15" s="159"/>
      <c r="B15" s="160"/>
      <c r="C15" s="187" t="s">
        <v>257</v>
      </c>
      <c r="D15" s="163"/>
      <c r="E15" s="164">
        <v>24.2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118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9"/>
      <c r="B16" s="160"/>
      <c r="C16" s="187" t="s">
        <v>258</v>
      </c>
      <c r="D16" s="163"/>
      <c r="E16" s="164">
        <v>1.5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118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59"/>
      <c r="B17" s="160"/>
      <c r="C17" s="187" t="s">
        <v>259</v>
      </c>
      <c r="D17" s="163"/>
      <c r="E17" s="164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118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9"/>
      <c r="B18" s="160"/>
      <c r="C18" s="187" t="s">
        <v>260</v>
      </c>
      <c r="D18" s="163"/>
      <c r="E18" s="164">
        <v>1.44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118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>
      <c r="A19" s="159"/>
      <c r="B19" s="160"/>
      <c r="C19" s="187" t="s">
        <v>261</v>
      </c>
      <c r="D19" s="163"/>
      <c r="E19" s="164">
        <v>1.44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118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9"/>
      <c r="B20" s="160"/>
      <c r="C20" s="187" t="s">
        <v>262</v>
      </c>
      <c r="D20" s="163"/>
      <c r="E20" s="164">
        <v>0.36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118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9"/>
      <c r="B21" s="160"/>
      <c r="C21" s="187" t="s">
        <v>263</v>
      </c>
      <c r="D21" s="163"/>
      <c r="E21" s="164">
        <v>0.16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118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22.5" outlineLevel="1">
      <c r="A22" s="159"/>
      <c r="B22" s="160"/>
      <c r="C22" s="187" t="s">
        <v>264</v>
      </c>
      <c r="D22" s="163"/>
      <c r="E22" s="164">
        <v>3.456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118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>
      <c r="A23" s="159"/>
      <c r="B23" s="160"/>
      <c r="C23" s="187" t="s">
        <v>265</v>
      </c>
      <c r="D23" s="163"/>
      <c r="E23" s="164">
        <v>0.28799999999999998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118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9"/>
      <c r="B24" s="160"/>
      <c r="C24" s="187" t="s">
        <v>266</v>
      </c>
      <c r="D24" s="163"/>
      <c r="E24" s="164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>
      <c r="A25" s="172">
        <v>4</v>
      </c>
      <c r="B25" s="173" t="s">
        <v>267</v>
      </c>
      <c r="C25" s="186" t="s">
        <v>268</v>
      </c>
      <c r="D25" s="174" t="s">
        <v>149</v>
      </c>
      <c r="E25" s="175">
        <v>32.844000000000001</v>
      </c>
      <c r="F25" s="176"/>
      <c r="G25" s="177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114</v>
      </c>
      <c r="T25" s="161" t="s">
        <v>114</v>
      </c>
      <c r="U25" s="161">
        <v>0.08</v>
      </c>
      <c r="V25" s="161">
        <f>ROUND(E25*U25,2)</f>
        <v>2.63</v>
      </c>
      <c r="W25" s="161"/>
      <c r="X25" s="161" t="s">
        <v>115</v>
      </c>
      <c r="Y25" s="152"/>
      <c r="Z25" s="152"/>
      <c r="AA25" s="152"/>
      <c r="AB25" s="152"/>
      <c r="AC25" s="152"/>
      <c r="AD25" s="152"/>
      <c r="AE25" s="152"/>
      <c r="AF25" s="152"/>
      <c r="AG25" s="152" t="s">
        <v>116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9"/>
      <c r="B26" s="160"/>
      <c r="C26" s="187" t="s">
        <v>269</v>
      </c>
      <c r="D26" s="163"/>
      <c r="E26" s="164">
        <v>32.844000000000001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118</v>
      </c>
      <c r="AH26" s="152">
        <v>5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>
      <c r="A27" s="172">
        <v>5</v>
      </c>
      <c r="B27" s="173" t="s">
        <v>155</v>
      </c>
      <c r="C27" s="186" t="s">
        <v>156</v>
      </c>
      <c r="D27" s="174" t="s">
        <v>149</v>
      </c>
      <c r="E27" s="175">
        <v>102.34399999999999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21</v>
      </c>
      <c r="M27" s="161">
        <f>G27*(1+L27/100)</f>
        <v>0</v>
      </c>
      <c r="N27" s="161">
        <v>0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114</v>
      </c>
      <c r="T27" s="161" t="s">
        <v>114</v>
      </c>
      <c r="U27" s="161">
        <v>0.01</v>
      </c>
      <c r="V27" s="161">
        <f>ROUND(E27*U27,2)</f>
        <v>1.02</v>
      </c>
      <c r="W27" s="161"/>
      <c r="X27" s="161" t="s">
        <v>115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116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>
      <c r="A28" s="159"/>
      <c r="B28" s="160"/>
      <c r="C28" s="187" t="s">
        <v>270</v>
      </c>
      <c r="D28" s="163"/>
      <c r="E28" s="164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118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9"/>
      <c r="B29" s="160"/>
      <c r="C29" s="187" t="s">
        <v>254</v>
      </c>
      <c r="D29" s="163"/>
      <c r="E29" s="164">
        <v>152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118</v>
      </c>
      <c r="AH29" s="152">
        <v>5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9"/>
      <c r="B30" s="160"/>
      <c r="C30" s="187" t="s">
        <v>269</v>
      </c>
      <c r="D30" s="163"/>
      <c r="E30" s="164">
        <v>32.844000000000001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118</v>
      </c>
      <c r="AH30" s="152">
        <v>5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>
      <c r="A31" s="159"/>
      <c r="B31" s="160"/>
      <c r="C31" s="187" t="s">
        <v>271</v>
      </c>
      <c r="D31" s="163"/>
      <c r="E31" s="164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118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9"/>
      <c r="B32" s="160"/>
      <c r="C32" s="187" t="s">
        <v>272</v>
      </c>
      <c r="D32" s="163"/>
      <c r="E32" s="164">
        <v>-82.5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118</v>
      </c>
      <c r="AH32" s="152">
        <v>5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>
      <c r="A33" s="172">
        <v>6</v>
      </c>
      <c r="B33" s="173" t="s">
        <v>273</v>
      </c>
      <c r="C33" s="186" t="s">
        <v>274</v>
      </c>
      <c r="D33" s="174" t="s">
        <v>149</v>
      </c>
      <c r="E33" s="175">
        <v>82.5</v>
      </c>
      <c r="F33" s="176"/>
      <c r="G33" s="177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21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114</v>
      </c>
      <c r="T33" s="161" t="s">
        <v>114</v>
      </c>
      <c r="U33" s="161">
        <v>7.0000000000000007E-2</v>
      </c>
      <c r="V33" s="161">
        <f>ROUND(E33*U33,2)</f>
        <v>5.78</v>
      </c>
      <c r="W33" s="161"/>
      <c r="X33" s="161" t="s">
        <v>115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116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>
      <c r="A34" s="159"/>
      <c r="B34" s="160"/>
      <c r="C34" s="187" t="s">
        <v>275</v>
      </c>
      <c r="D34" s="163"/>
      <c r="E34" s="164">
        <v>82.5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118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9"/>
      <c r="B35" s="160"/>
      <c r="C35" s="187" t="s">
        <v>276</v>
      </c>
      <c r="D35" s="163"/>
      <c r="E35" s="164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118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72">
        <v>7</v>
      </c>
      <c r="B36" s="173" t="s">
        <v>159</v>
      </c>
      <c r="C36" s="186" t="s">
        <v>160</v>
      </c>
      <c r="D36" s="174" t="s">
        <v>149</v>
      </c>
      <c r="E36" s="175">
        <v>102.34399999999999</v>
      </c>
      <c r="F36" s="176"/>
      <c r="G36" s="177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21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114</v>
      </c>
      <c r="T36" s="161" t="s">
        <v>114</v>
      </c>
      <c r="U36" s="161">
        <v>0.01</v>
      </c>
      <c r="V36" s="161">
        <f>ROUND(E36*U36,2)</f>
        <v>1.02</v>
      </c>
      <c r="W36" s="161"/>
      <c r="X36" s="161" t="s">
        <v>115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116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9"/>
      <c r="B37" s="160"/>
      <c r="C37" s="187" t="s">
        <v>270</v>
      </c>
      <c r="D37" s="163"/>
      <c r="E37" s="164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59"/>
      <c r="B38" s="160"/>
      <c r="C38" s="187" t="s">
        <v>254</v>
      </c>
      <c r="D38" s="163"/>
      <c r="E38" s="164">
        <v>152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118</v>
      </c>
      <c r="AH38" s="152">
        <v>5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59"/>
      <c r="B39" s="160"/>
      <c r="C39" s="187" t="s">
        <v>269</v>
      </c>
      <c r="D39" s="163"/>
      <c r="E39" s="164">
        <v>32.844000000000001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118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59"/>
      <c r="B40" s="160"/>
      <c r="C40" s="187" t="s">
        <v>271</v>
      </c>
      <c r="D40" s="163"/>
      <c r="E40" s="164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118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59"/>
      <c r="B41" s="160"/>
      <c r="C41" s="187" t="s">
        <v>272</v>
      </c>
      <c r="D41" s="163"/>
      <c r="E41" s="164">
        <v>-82.5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118</v>
      </c>
      <c r="AH41" s="152">
        <v>5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72">
        <v>8</v>
      </c>
      <c r="B42" s="173" t="s">
        <v>277</v>
      </c>
      <c r="C42" s="186" t="s">
        <v>278</v>
      </c>
      <c r="D42" s="174" t="s">
        <v>113</v>
      </c>
      <c r="E42" s="175">
        <v>1109.8499999999999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21</v>
      </c>
      <c r="M42" s="161">
        <f>G42*(1+L42/100)</f>
        <v>0</v>
      </c>
      <c r="N42" s="161">
        <v>0</v>
      </c>
      <c r="O42" s="161">
        <f>ROUND(E42*N42,2)</f>
        <v>0</v>
      </c>
      <c r="P42" s="161">
        <v>0</v>
      </c>
      <c r="Q42" s="161">
        <f>ROUND(E42*P42,2)</f>
        <v>0</v>
      </c>
      <c r="R42" s="161"/>
      <c r="S42" s="161" t="s">
        <v>114</v>
      </c>
      <c r="T42" s="161" t="s">
        <v>114</v>
      </c>
      <c r="U42" s="161">
        <v>0.02</v>
      </c>
      <c r="V42" s="161">
        <f>ROUND(E42*U42,2)</f>
        <v>22.2</v>
      </c>
      <c r="W42" s="161"/>
      <c r="X42" s="161" t="s">
        <v>115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116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>
      <c r="A43" s="159"/>
      <c r="B43" s="160"/>
      <c r="C43" s="187" t="s">
        <v>279</v>
      </c>
      <c r="D43" s="163"/>
      <c r="E43" s="164">
        <v>189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118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59"/>
      <c r="B44" s="160"/>
      <c r="C44" s="187" t="s">
        <v>280</v>
      </c>
      <c r="D44" s="163"/>
      <c r="E44" s="164">
        <v>7.35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118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>
      <c r="A45" s="159"/>
      <c r="B45" s="160"/>
      <c r="C45" s="187" t="s">
        <v>281</v>
      </c>
      <c r="D45" s="163"/>
      <c r="E45" s="164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118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>
      <c r="A46" s="159"/>
      <c r="B46" s="160"/>
      <c r="C46" s="187" t="s">
        <v>282</v>
      </c>
      <c r="D46" s="163"/>
      <c r="E46" s="164">
        <v>78.75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118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59"/>
      <c r="B47" s="160"/>
      <c r="C47" s="187" t="s">
        <v>283</v>
      </c>
      <c r="D47" s="163"/>
      <c r="E47" s="164">
        <v>89.25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118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>
      <c r="A48" s="159"/>
      <c r="B48" s="160"/>
      <c r="C48" s="187" t="s">
        <v>284</v>
      </c>
      <c r="D48" s="163"/>
      <c r="E48" s="164">
        <v>15.75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118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59"/>
      <c r="B49" s="160"/>
      <c r="C49" s="187" t="s">
        <v>285</v>
      </c>
      <c r="D49" s="163"/>
      <c r="E49" s="164">
        <v>215.25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 t="s">
        <v>118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59"/>
      <c r="B50" s="160"/>
      <c r="C50" s="187" t="s">
        <v>286</v>
      </c>
      <c r="D50" s="163"/>
      <c r="E50" s="164">
        <v>27.3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118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>
      <c r="A51" s="159"/>
      <c r="B51" s="160"/>
      <c r="C51" s="187" t="s">
        <v>287</v>
      </c>
      <c r="D51" s="163"/>
      <c r="E51" s="164">
        <v>357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118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9"/>
      <c r="B52" s="160"/>
      <c r="C52" s="187" t="s">
        <v>288</v>
      </c>
      <c r="D52" s="163"/>
      <c r="E52" s="164">
        <v>78.75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118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>
      <c r="A53" s="159"/>
      <c r="B53" s="160"/>
      <c r="C53" s="187" t="s">
        <v>289</v>
      </c>
      <c r="D53" s="163"/>
      <c r="E53" s="164">
        <v>26.25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118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9"/>
      <c r="B54" s="160"/>
      <c r="C54" s="187" t="s">
        <v>290</v>
      </c>
      <c r="D54" s="163"/>
      <c r="E54" s="164">
        <v>15.75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118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9"/>
      <c r="B55" s="160"/>
      <c r="C55" s="187" t="s">
        <v>291</v>
      </c>
      <c r="D55" s="163"/>
      <c r="E55" s="164">
        <v>9.4499999999999993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118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9"/>
      <c r="B56" s="160"/>
      <c r="C56" s="187" t="s">
        <v>292</v>
      </c>
      <c r="D56" s="163"/>
      <c r="E56" s="164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118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72">
        <v>9</v>
      </c>
      <c r="B57" s="173" t="s">
        <v>163</v>
      </c>
      <c r="C57" s="186" t="s">
        <v>164</v>
      </c>
      <c r="D57" s="174" t="s">
        <v>149</v>
      </c>
      <c r="E57" s="175">
        <v>102.34399999999999</v>
      </c>
      <c r="F57" s="176"/>
      <c r="G57" s="177">
        <f>ROUND(E57*F57,2)</f>
        <v>0</v>
      </c>
      <c r="H57" s="162"/>
      <c r="I57" s="161">
        <f>ROUND(E57*H57,2)</f>
        <v>0</v>
      </c>
      <c r="J57" s="162"/>
      <c r="K57" s="161">
        <f>ROUND(E57*J57,2)</f>
        <v>0</v>
      </c>
      <c r="L57" s="161">
        <v>21</v>
      </c>
      <c r="M57" s="161">
        <f>G57*(1+L57/100)</f>
        <v>0</v>
      </c>
      <c r="N57" s="161">
        <v>0</v>
      </c>
      <c r="O57" s="161">
        <f>ROUND(E57*N57,2)</f>
        <v>0</v>
      </c>
      <c r="P57" s="161">
        <v>0</v>
      </c>
      <c r="Q57" s="161">
        <f>ROUND(E57*P57,2)</f>
        <v>0</v>
      </c>
      <c r="R57" s="161"/>
      <c r="S57" s="161" t="s">
        <v>114</v>
      </c>
      <c r="T57" s="161" t="s">
        <v>114</v>
      </c>
      <c r="U57" s="161">
        <v>0</v>
      </c>
      <c r="V57" s="161">
        <f>ROUND(E57*U57,2)</f>
        <v>0</v>
      </c>
      <c r="W57" s="161"/>
      <c r="X57" s="161" t="s">
        <v>115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116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9"/>
      <c r="B58" s="160"/>
      <c r="C58" s="187" t="s">
        <v>270</v>
      </c>
      <c r="D58" s="163"/>
      <c r="E58" s="164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118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>
      <c r="A59" s="159"/>
      <c r="B59" s="160"/>
      <c r="C59" s="187" t="s">
        <v>254</v>
      </c>
      <c r="D59" s="163"/>
      <c r="E59" s="164">
        <v>152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118</v>
      </c>
      <c r="AH59" s="152">
        <v>5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9"/>
      <c r="B60" s="160"/>
      <c r="C60" s="187" t="s">
        <v>269</v>
      </c>
      <c r="D60" s="163"/>
      <c r="E60" s="164">
        <v>32.844000000000001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118</v>
      </c>
      <c r="AH60" s="152">
        <v>5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59"/>
      <c r="B61" s="160"/>
      <c r="C61" s="187" t="s">
        <v>271</v>
      </c>
      <c r="D61" s="163"/>
      <c r="E61" s="164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118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9"/>
      <c r="B62" s="160"/>
      <c r="C62" s="187" t="s">
        <v>272</v>
      </c>
      <c r="D62" s="163"/>
      <c r="E62" s="164">
        <v>-82.5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118</v>
      </c>
      <c r="AH62" s="152">
        <v>5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22.5" outlineLevel="1">
      <c r="A63" s="172">
        <v>10</v>
      </c>
      <c r="B63" s="173" t="s">
        <v>293</v>
      </c>
      <c r="C63" s="186" t="s">
        <v>294</v>
      </c>
      <c r="D63" s="174" t="s">
        <v>149</v>
      </c>
      <c r="E63" s="175">
        <v>0.75</v>
      </c>
      <c r="F63" s="176"/>
      <c r="G63" s="177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21</v>
      </c>
      <c r="M63" s="161">
        <f>G63*(1+L63/100)</f>
        <v>0</v>
      </c>
      <c r="N63" s="161">
        <v>0</v>
      </c>
      <c r="O63" s="161">
        <f>ROUND(E63*N63,2)</f>
        <v>0</v>
      </c>
      <c r="P63" s="161">
        <v>0</v>
      </c>
      <c r="Q63" s="161">
        <f>ROUND(E63*P63,2)</f>
        <v>0</v>
      </c>
      <c r="R63" s="161"/>
      <c r="S63" s="161" t="s">
        <v>114</v>
      </c>
      <c r="T63" s="161" t="s">
        <v>114</v>
      </c>
      <c r="U63" s="161">
        <v>0</v>
      </c>
      <c r="V63" s="161">
        <f>ROUND(E63*U63,2)</f>
        <v>0</v>
      </c>
      <c r="W63" s="161"/>
      <c r="X63" s="161" t="s">
        <v>167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168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59"/>
      <c r="B64" s="160"/>
      <c r="C64" s="187" t="s">
        <v>295</v>
      </c>
      <c r="D64" s="163"/>
      <c r="E64" s="164">
        <v>0.75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118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9"/>
      <c r="B65" s="160"/>
      <c r="C65" s="187" t="s">
        <v>266</v>
      </c>
      <c r="D65" s="163"/>
      <c r="E65" s="164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118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>
      <c r="A66" s="172">
        <v>11</v>
      </c>
      <c r="B66" s="173" t="s">
        <v>296</v>
      </c>
      <c r="C66" s="186" t="s">
        <v>297</v>
      </c>
      <c r="D66" s="174" t="s">
        <v>113</v>
      </c>
      <c r="E66" s="175">
        <v>555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21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114</v>
      </c>
      <c r="T66" s="161" t="s">
        <v>114</v>
      </c>
      <c r="U66" s="161">
        <v>0</v>
      </c>
      <c r="V66" s="161">
        <f>ROUND(E66*U66,2)</f>
        <v>0</v>
      </c>
      <c r="W66" s="161"/>
      <c r="X66" s="161" t="s">
        <v>167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168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>
      <c r="A67" s="159"/>
      <c r="B67" s="160"/>
      <c r="C67" s="187" t="s">
        <v>298</v>
      </c>
      <c r="D67" s="163"/>
      <c r="E67" s="164">
        <v>555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118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>
      <c r="A68" s="159"/>
      <c r="B68" s="160"/>
      <c r="C68" s="187" t="s">
        <v>292</v>
      </c>
      <c r="D68" s="163"/>
      <c r="E68" s="164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118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>
      <c r="A69" s="172">
        <v>12</v>
      </c>
      <c r="B69" s="173" t="s">
        <v>299</v>
      </c>
      <c r="C69" s="186" t="s">
        <v>300</v>
      </c>
      <c r="D69" s="174" t="s">
        <v>113</v>
      </c>
      <c r="E69" s="175">
        <v>555</v>
      </c>
      <c r="F69" s="176"/>
      <c r="G69" s="177">
        <f>ROUND(E69*F69,2)</f>
        <v>0</v>
      </c>
      <c r="H69" s="162"/>
      <c r="I69" s="161">
        <f>ROUND(E69*H69,2)</f>
        <v>0</v>
      </c>
      <c r="J69" s="162"/>
      <c r="K69" s="161">
        <f>ROUND(E69*J69,2)</f>
        <v>0</v>
      </c>
      <c r="L69" s="161">
        <v>21</v>
      </c>
      <c r="M69" s="161">
        <f>G69*(1+L69/100)</f>
        <v>0</v>
      </c>
      <c r="N69" s="161">
        <v>3.0000000000000001E-5</v>
      </c>
      <c r="O69" s="161">
        <f>ROUND(E69*N69,2)</f>
        <v>0.02</v>
      </c>
      <c r="P69" s="161">
        <v>0</v>
      </c>
      <c r="Q69" s="161">
        <f>ROUND(E69*P69,2)</f>
        <v>0</v>
      </c>
      <c r="R69" s="161"/>
      <c r="S69" s="161" t="s">
        <v>114</v>
      </c>
      <c r="T69" s="161" t="s">
        <v>114</v>
      </c>
      <c r="U69" s="161">
        <v>0</v>
      </c>
      <c r="V69" s="161">
        <f>ROUND(E69*U69,2)</f>
        <v>0</v>
      </c>
      <c r="W69" s="161"/>
      <c r="X69" s="161" t="s">
        <v>167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168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>
      <c r="A70" s="159"/>
      <c r="B70" s="160"/>
      <c r="C70" s="187" t="s">
        <v>301</v>
      </c>
      <c r="D70" s="163"/>
      <c r="E70" s="164">
        <v>555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118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>
      <c r="A71" s="159"/>
      <c r="B71" s="160"/>
      <c r="C71" s="187" t="s">
        <v>302</v>
      </c>
      <c r="D71" s="163"/>
      <c r="E71" s="164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118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9"/>
      <c r="B72" s="160"/>
      <c r="C72" s="187" t="s">
        <v>292</v>
      </c>
      <c r="D72" s="163"/>
      <c r="E72" s="164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118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>
      <c r="A73" s="166" t="s">
        <v>109</v>
      </c>
      <c r="B73" s="167" t="s">
        <v>64</v>
      </c>
      <c r="C73" s="185" t="s">
        <v>65</v>
      </c>
      <c r="D73" s="168"/>
      <c r="E73" s="169"/>
      <c r="F73" s="170"/>
      <c r="G73" s="171">
        <f>SUMIF(AG74:AG82,"&lt;&gt;NOR",G74:G82)</f>
        <v>0</v>
      </c>
      <c r="H73" s="165"/>
      <c r="I73" s="165">
        <f>SUM(I74:I82)</f>
        <v>0</v>
      </c>
      <c r="J73" s="165"/>
      <c r="K73" s="165">
        <f>SUM(K74:K82)</f>
        <v>0</v>
      </c>
      <c r="L73" s="165"/>
      <c r="M73" s="165">
        <f>SUM(M74:M82)</f>
        <v>0</v>
      </c>
      <c r="N73" s="165"/>
      <c r="O73" s="165">
        <f>SUM(O74:O82)</f>
        <v>18.22</v>
      </c>
      <c r="P73" s="165"/>
      <c r="Q73" s="165">
        <f>SUM(Q74:Q82)</f>
        <v>0</v>
      </c>
      <c r="R73" s="165"/>
      <c r="S73" s="165"/>
      <c r="T73" s="165"/>
      <c r="U73" s="165"/>
      <c r="V73" s="165">
        <f>SUM(V74:V82)</f>
        <v>0</v>
      </c>
      <c r="W73" s="165"/>
      <c r="X73" s="165"/>
      <c r="AG73" t="s">
        <v>110</v>
      </c>
    </row>
    <row r="74" spans="1:60" ht="22.5" outlineLevel="1">
      <c r="A74" s="172">
        <v>13</v>
      </c>
      <c r="B74" s="173" t="s">
        <v>303</v>
      </c>
      <c r="C74" s="186" t="s">
        <v>304</v>
      </c>
      <c r="D74" s="174" t="s">
        <v>149</v>
      </c>
      <c r="E74" s="175">
        <v>5.5279999999999996</v>
      </c>
      <c r="F74" s="176"/>
      <c r="G74" s="177">
        <f>ROUND(E74*F74,2)</f>
        <v>0</v>
      </c>
      <c r="H74" s="162"/>
      <c r="I74" s="161">
        <f>ROUND(E74*H74,2)</f>
        <v>0</v>
      </c>
      <c r="J74" s="162"/>
      <c r="K74" s="161">
        <f>ROUND(E74*J74,2)</f>
        <v>0</v>
      </c>
      <c r="L74" s="161">
        <v>21</v>
      </c>
      <c r="M74" s="161">
        <f>G74*(1+L74/100)</f>
        <v>0</v>
      </c>
      <c r="N74" s="161">
        <v>3.29677</v>
      </c>
      <c r="O74" s="161">
        <f>ROUND(E74*N74,2)</f>
        <v>18.22</v>
      </c>
      <c r="P74" s="161">
        <v>0</v>
      </c>
      <c r="Q74" s="161">
        <f>ROUND(E74*P74,2)</f>
        <v>0</v>
      </c>
      <c r="R74" s="161"/>
      <c r="S74" s="161" t="s">
        <v>114</v>
      </c>
      <c r="T74" s="161" t="s">
        <v>114</v>
      </c>
      <c r="U74" s="161">
        <v>0</v>
      </c>
      <c r="V74" s="161">
        <f>ROUND(E74*U74,2)</f>
        <v>0</v>
      </c>
      <c r="W74" s="161"/>
      <c r="X74" s="161" t="s">
        <v>167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168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9"/>
      <c r="B75" s="160"/>
      <c r="C75" s="187" t="s">
        <v>305</v>
      </c>
      <c r="D75" s="163"/>
      <c r="E75" s="164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118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9"/>
      <c r="B76" s="160"/>
      <c r="C76" s="187" t="s">
        <v>306</v>
      </c>
      <c r="D76" s="163"/>
      <c r="E76" s="164">
        <v>1.1519999999999999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118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>
      <c r="A77" s="159"/>
      <c r="B77" s="160"/>
      <c r="C77" s="187" t="s">
        <v>307</v>
      </c>
      <c r="D77" s="163"/>
      <c r="E77" s="164">
        <v>1.1519999999999999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118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59"/>
      <c r="B78" s="160"/>
      <c r="C78" s="187" t="s">
        <v>308</v>
      </c>
      <c r="D78" s="163"/>
      <c r="E78" s="164">
        <v>0.28799999999999998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118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59"/>
      <c r="B79" s="160"/>
      <c r="C79" s="187" t="s">
        <v>309</v>
      </c>
      <c r="D79" s="163"/>
      <c r="E79" s="164">
        <v>0.128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118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2.5" outlineLevel="1">
      <c r="A80" s="159"/>
      <c r="B80" s="160"/>
      <c r="C80" s="187" t="s">
        <v>310</v>
      </c>
      <c r="D80" s="163"/>
      <c r="E80" s="164">
        <v>2.5920000000000001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118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>
      <c r="A81" s="159"/>
      <c r="B81" s="160"/>
      <c r="C81" s="187" t="s">
        <v>311</v>
      </c>
      <c r="D81" s="163"/>
      <c r="E81" s="164">
        <v>0.216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118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59"/>
      <c r="B82" s="160"/>
      <c r="C82" s="187" t="s">
        <v>266</v>
      </c>
      <c r="D82" s="163"/>
      <c r="E82" s="164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118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>
      <c r="A83" s="166" t="s">
        <v>109</v>
      </c>
      <c r="B83" s="167" t="s">
        <v>66</v>
      </c>
      <c r="C83" s="185" t="s">
        <v>67</v>
      </c>
      <c r="D83" s="168"/>
      <c r="E83" s="169"/>
      <c r="F83" s="170"/>
      <c r="G83" s="171">
        <f>SUMIF(AG84:AG108,"&lt;&gt;NOR",G84:G108)</f>
        <v>0</v>
      </c>
      <c r="H83" s="165"/>
      <c r="I83" s="165">
        <f>SUM(I84:I108)</f>
        <v>0</v>
      </c>
      <c r="J83" s="165"/>
      <c r="K83" s="165">
        <f>SUM(K84:K108)</f>
        <v>0</v>
      </c>
      <c r="L83" s="165"/>
      <c r="M83" s="165">
        <f>SUM(M84:M108)</f>
        <v>0</v>
      </c>
      <c r="N83" s="165"/>
      <c r="O83" s="165">
        <f>SUM(O84:O108)</f>
        <v>557.79999999999995</v>
      </c>
      <c r="P83" s="165"/>
      <c r="Q83" s="165">
        <f>SUM(Q84:Q108)</f>
        <v>0</v>
      </c>
      <c r="R83" s="165"/>
      <c r="S83" s="165"/>
      <c r="T83" s="165"/>
      <c r="U83" s="165"/>
      <c r="V83" s="165">
        <f>SUM(V84:V108)</f>
        <v>174.01999999999998</v>
      </c>
      <c r="W83" s="165"/>
      <c r="X83" s="165"/>
      <c r="AG83" t="s">
        <v>110</v>
      </c>
    </row>
    <row r="84" spans="1:60" outlineLevel="1">
      <c r="A84" s="172">
        <v>14</v>
      </c>
      <c r="B84" s="173" t="s">
        <v>147</v>
      </c>
      <c r="C84" s="186" t="s">
        <v>148</v>
      </c>
      <c r="D84" s="174" t="s">
        <v>149</v>
      </c>
      <c r="E84" s="175">
        <v>249.06</v>
      </c>
      <c r="F84" s="176"/>
      <c r="G84" s="177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21</v>
      </c>
      <c r="M84" s="161">
        <f>G84*(1+L84/100)</f>
        <v>0</v>
      </c>
      <c r="N84" s="161">
        <v>0</v>
      </c>
      <c r="O84" s="161">
        <f>ROUND(E84*N84,2)</f>
        <v>0</v>
      </c>
      <c r="P84" s="161">
        <v>0</v>
      </c>
      <c r="Q84" s="161">
        <f>ROUND(E84*P84,2)</f>
        <v>0</v>
      </c>
      <c r="R84" s="161"/>
      <c r="S84" s="161" t="s">
        <v>114</v>
      </c>
      <c r="T84" s="161" t="s">
        <v>114</v>
      </c>
      <c r="U84" s="161">
        <v>0.42</v>
      </c>
      <c r="V84" s="161">
        <f>ROUND(E84*U84,2)</f>
        <v>104.61</v>
      </c>
      <c r="W84" s="161"/>
      <c r="X84" s="161" t="s">
        <v>115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116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>
      <c r="A85" s="159"/>
      <c r="B85" s="160"/>
      <c r="C85" s="187" t="s">
        <v>312</v>
      </c>
      <c r="D85" s="163"/>
      <c r="E85" s="164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118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9"/>
      <c r="B86" s="160"/>
      <c r="C86" s="187" t="s">
        <v>313</v>
      </c>
      <c r="D86" s="163"/>
      <c r="E86" s="164">
        <v>249.06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118</v>
      </c>
      <c r="AH86" s="152">
        <v>5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1">
      <c r="A87" s="172">
        <v>15</v>
      </c>
      <c r="B87" s="173" t="s">
        <v>155</v>
      </c>
      <c r="C87" s="186" t="s">
        <v>156</v>
      </c>
      <c r="D87" s="174" t="s">
        <v>149</v>
      </c>
      <c r="E87" s="175">
        <v>249.06</v>
      </c>
      <c r="F87" s="176"/>
      <c r="G87" s="177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21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114</v>
      </c>
      <c r="T87" s="161" t="s">
        <v>114</v>
      </c>
      <c r="U87" s="161">
        <v>0.01</v>
      </c>
      <c r="V87" s="161">
        <f>ROUND(E87*U87,2)</f>
        <v>2.4900000000000002</v>
      </c>
      <c r="W87" s="161"/>
      <c r="X87" s="161" t="s">
        <v>115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116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2.5" outlineLevel="1">
      <c r="A88" s="159"/>
      <c r="B88" s="160"/>
      <c r="C88" s="187" t="s">
        <v>312</v>
      </c>
      <c r="D88" s="163"/>
      <c r="E88" s="164"/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118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59"/>
      <c r="B89" s="160"/>
      <c r="C89" s="187" t="s">
        <v>314</v>
      </c>
      <c r="D89" s="163"/>
      <c r="E89" s="164">
        <v>249.06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118</v>
      </c>
      <c r="AH89" s="152">
        <v>5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72">
        <v>16</v>
      </c>
      <c r="B90" s="173" t="s">
        <v>159</v>
      </c>
      <c r="C90" s="186" t="s">
        <v>160</v>
      </c>
      <c r="D90" s="174" t="s">
        <v>149</v>
      </c>
      <c r="E90" s="175">
        <v>249.06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21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114</v>
      </c>
      <c r="T90" s="161" t="s">
        <v>114</v>
      </c>
      <c r="U90" s="161">
        <v>0.01</v>
      </c>
      <c r="V90" s="161">
        <f>ROUND(E90*U90,2)</f>
        <v>2.4900000000000002</v>
      </c>
      <c r="W90" s="161"/>
      <c r="X90" s="161" t="s">
        <v>115</v>
      </c>
      <c r="Y90" s="152"/>
      <c r="Z90" s="152"/>
      <c r="AA90" s="152"/>
      <c r="AB90" s="152"/>
      <c r="AC90" s="152"/>
      <c r="AD90" s="152"/>
      <c r="AE90" s="152"/>
      <c r="AF90" s="152"/>
      <c r="AG90" s="152" t="s">
        <v>116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ht="22.5" outlineLevel="1">
      <c r="A91" s="159"/>
      <c r="B91" s="160"/>
      <c r="C91" s="187" t="s">
        <v>312</v>
      </c>
      <c r="D91" s="163"/>
      <c r="E91" s="164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118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>
      <c r="A92" s="159"/>
      <c r="B92" s="160"/>
      <c r="C92" s="187" t="s">
        <v>314</v>
      </c>
      <c r="D92" s="163"/>
      <c r="E92" s="164">
        <v>249.06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118</v>
      </c>
      <c r="AH92" s="152">
        <v>5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>
      <c r="A93" s="172">
        <v>17</v>
      </c>
      <c r="B93" s="173" t="s">
        <v>277</v>
      </c>
      <c r="C93" s="186" t="s">
        <v>278</v>
      </c>
      <c r="D93" s="174" t="s">
        <v>113</v>
      </c>
      <c r="E93" s="175">
        <v>622.65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21</v>
      </c>
      <c r="M93" s="161">
        <f>G93*(1+L93/100)</f>
        <v>0</v>
      </c>
      <c r="N93" s="161">
        <v>0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114</v>
      </c>
      <c r="T93" s="161" t="s">
        <v>114</v>
      </c>
      <c r="U93" s="161">
        <v>0.02</v>
      </c>
      <c r="V93" s="161">
        <f>ROUND(E93*U93,2)</f>
        <v>12.45</v>
      </c>
      <c r="W93" s="161"/>
      <c r="X93" s="161" t="s">
        <v>115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116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2.5" outlineLevel="1">
      <c r="A94" s="159"/>
      <c r="B94" s="160"/>
      <c r="C94" s="187" t="s">
        <v>312</v>
      </c>
      <c r="D94" s="163"/>
      <c r="E94" s="164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118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>
      <c r="A95" s="159"/>
      <c r="B95" s="160"/>
      <c r="C95" s="187" t="s">
        <v>315</v>
      </c>
      <c r="D95" s="163"/>
      <c r="E95" s="164"/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118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>
      <c r="A96" s="159"/>
      <c r="B96" s="160"/>
      <c r="C96" s="187" t="s">
        <v>316</v>
      </c>
      <c r="D96" s="163"/>
      <c r="E96" s="164">
        <v>380.1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118</v>
      </c>
      <c r="AH96" s="152">
        <v>5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59"/>
      <c r="B97" s="160"/>
      <c r="C97" s="187" t="s">
        <v>317</v>
      </c>
      <c r="D97" s="163"/>
      <c r="E97" s="164">
        <v>242.55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118</v>
      </c>
      <c r="AH97" s="152">
        <v>5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>
      <c r="A98" s="172">
        <v>18</v>
      </c>
      <c r="B98" s="173" t="s">
        <v>163</v>
      </c>
      <c r="C98" s="186" t="s">
        <v>164</v>
      </c>
      <c r="D98" s="174" t="s">
        <v>149</v>
      </c>
      <c r="E98" s="175">
        <v>249.06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21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114</v>
      </c>
      <c r="T98" s="161" t="s">
        <v>114</v>
      </c>
      <c r="U98" s="161">
        <v>0</v>
      </c>
      <c r="V98" s="161">
        <f>ROUND(E98*U98,2)</f>
        <v>0</v>
      </c>
      <c r="W98" s="161"/>
      <c r="X98" s="161" t="s">
        <v>115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116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ht="22.5" outlineLevel="1">
      <c r="A99" s="159"/>
      <c r="B99" s="160"/>
      <c r="C99" s="187" t="s">
        <v>312</v>
      </c>
      <c r="D99" s="163"/>
      <c r="E99" s="164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118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>
      <c r="A100" s="159"/>
      <c r="B100" s="160"/>
      <c r="C100" s="187" t="s">
        <v>314</v>
      </c>
      <c r="D100" s="163"/>
      <c r="E100" s="164">
        <v>249.06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118</v>
      </c>
      <c r="AH100" s="152">
        <v>5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>
      <c r="A101" s="172">
        <v>19</v>
      </c>
      <c r="B101" s="173" t="s">
        <v>318</v>
      </c>
      <c r="C101" s="186" t="s">
        <v>319</v>
      </c>
      <c r="D101" s="174" t="s">
        <v>113</v>
      </c>
      <c r="E101" s="175">
        <v>487.2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1">
        <v>1.77E-2</v>
      </c>
      <c r="O101" s="161">
        <f>ROUND(E101*N101,2)</f>
        <v>8.6199999999999992</v>
      </c>
      <c r="P101" s="161">
        <v>0</v>
      </c>
      <c r="Q101" s="161">
        <f>ROUND(E101*P101,2)</f>
        <v>0</v>
      </c>
      <c r="R101" s="161"/>
      <c r="S101" s="161" t="s">
        <v>114</v>
      </c>
      <c r="T101" s="161" t="s">
        <v>114</v>
      </c>
      <c r="U101" s="161">
        <v>0.03</v>
      </c>
      <c r="V101" s="161">
        <f>ROUND(E101*U101,2)</f>
        <v>14.62</v>
      </c>
      <c r="W101" s="161"/>
      <c r="X101" s="161" t="s">
        <v>115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116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>
      <c r="A102" s="159"/>
      <c r="B102" s="160"/>
      <c r="C102" s="187" t="s">
        <v>320</v>
      </c>
      <c r="D102" s="163"/>
      <c r="E102" s="164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118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>
      <c r="A103" s="159"/>
      <c r="B103" s="160"/>
      <c r="C103" s="187" t="s">
        <v>321</v>
      </c>
      <c r="D103" s="163"/>
      <c r="E103" s="164">
        <v>15.75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118</v>
      </c>
      <c r="AH103" s="152">
        <v>5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>
      <c r="A104" s="159"/>
      <c r="B104" s="160"/>
      <c r="C104" s="187" t="s">
        <v>322</v>
      </c>
      <c r="D104" s="163"/>
      <c r="E104" s="164">
        <v>26.25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118</v>
      </c>
      <c r="AH104" s="152">
        <v>5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>
      <c r="A105" s="159"/>
      <c r="B105" s="160"/>
      <c r="C105" s="187" t="s">
        <v>323</v>
      </c>
      <c r="D105" s="163"/>
      <c r="E105" s="164">
        <v>445.2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118</v>
      </c>
      <c r="AH105" s="152">
        <v>5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>
      <c r="A106" s="172">
        <v>20</v>
      </c>
      <c r="B106" s="173" t="s">
        <v>324</v>
      </c>
      <c r="C106" s="186" t="s">
        <v>325</v>
      </c>
      <c r="D106" s="174" t="s">
        <v>113</v>
      </c>
      <c r="E106" s="175">
        <v>1245.3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21</v>
      </c>
      <c r="M106" s="161">
        <f>G106*(1+L106/100)</f>
        <v>0</v>
      </c>
      <c r="N106" s="161">
        <v>0.441</v>
      </c>
      <c r="O106" s="161">
        <f>ROUND(E106*N106,2)</f>
        <v>549.17999999999995</v>
      </c>
      <c r="P106" s="161">
        <v>0</v>
      </c>
      <c r="Q106" s="161">
        <f>ROUND(E106*P106,2)</f>
        <v>0</v>
      </c>
      <c r="R106" s="161"/>
      <c r="S106" s="161" t="s">
        <v>114</v>
      </c>
      <c r="T106" s="161" t="s">
        <v>114</v>
      </c>
      <c r="U106" s="161">
        <v>0.03</v>
      </c>
      <c r="V106" s="161">
        <f>ROUND(E106*U106,2)</f>
        <v>37.36</v>
      </c>
      <c r="W106" s="161"/>
      <c r="X106" s="161" t="s">
        <v>115</v>
      </c>
      <c r="Y106" s="152"/>
      <c r="Z106" s="152"/>
      <c r="AA106" s="152"/>
      <c r="AB106" s="152"/>
      <c r="AC106" s="152"/>
      <c r="AD106" s="152"/>
      <c r="AE106" s="152"/>
      <c r="AF106" s="152"/>
      <c r="AG106" s="152" t="s">
        <v>116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22.5" outlineLevel="1">
      <c r="A107" s="159"/>
      <c r="B107" s="160"/>
      <c r="C107" s="187" t="s">
        <v>312</v>
      </c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118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>
      <c r="A108" s="159"/>
      <c r="B108" s="160"/>
      <c r="C108" s="187" t="s">
        <v>326</v>
      </c>
      <c r="D108" s="163"/>
      <c r="E108" s="164">
        <v>1245.3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118</v>
      </c>
      <c r="AH108" s="152">
        <v>5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>
      <c r="A109" s="166" t="s">
        <v>109</v>
      </c>
      <c r="B109" s="167" t="s">
        <v>68</v>
      </c>
      <c r="C109" s="185" t="s">
        <v>69</v>
      </c>
      <c r="D109" s="168"/>
      <c r="E109" s="169"/>
      <c r="F109" s="170"/>
      <c r="G109" s="171">
        <f>SUMIF(AG110:AG260,"&lt;&gt;NOR",G110:G260)</f>
        <v>0</v>
      </c>
      <c r="H109" s="165"/>
      <c r="I109" s="165">
        <f>SUM(I110:I260)</f>
        <v>0</v>
      </c>
      <c r="J109" s="165"/>
      <c r="K109" s="165">
        <f>SUM(K110:K260)</f>
        <v>0</v>
      </c>
      <c r="L109" s="165"/>
      <c r="M109" s="165">
        <f>SUM(M110:M260)</f>
        <v>0</v>
      </c>
      <c r="N109" s="165"/>
      <c r="O109" s="165">
        <f>SUM(O110:O260)</f>
        <v>1186.1900000000005</v>
      </c>
      <c r="P109" s="165"/>
      <c r="Q109" s="165">
        <f>SUM(Q110:Q260)</f>
        <v>0</v>
      </c>
      <c r="R109" s="165"/>
      <c r="S109" s="165"/>
      <c r="T109" s="165"/>
      <c r="U109" s="165"/>
      <c r="V109" s="165">
        <f>SUM(V110:V260)</f>
        <v>434.45000000000005</v>
      </c>
      <c r="W109" s="165"/>
      <c r="X109" s="165"/>
      <c r="AG109" t="s">
        <v>110</v>
      </c>
    </row>
    <row r="110" spans="1:60" outlineLevel="1">
      <c r="A110" s="172">
        <v>21</v>
      </c>
      <c r="B110" s="173" t="s">
        <v>327</v>
      </c>
      <c r="C110" s="186" t="s">
        <v>328</v>
      </c>
      <c r="D110" s="174" t="s">
        <v>113</v>
      </c>
      <c r="E110" s="175">
        <v>350.2</v>
      </c>
      <c r="F110" s="176"/>
      <c r="G110" s="177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21</v>
      </c>
      <c r="M110" s="161">
        <f>G110*(1+L110/100)</f>
        <v>0</v>
      </c>
      <c r="N110" s="161">
        <v>0.378</v>
      </c>
      <c r="O110" s="161">
        <f>ROUND(E110*N110,2)</f>
        <v>132.38</v>
      </c>
      <c r="P110" s="161">
        <v>0</v>
      </c>
      <c r="Q110" s="161">
        <f>ROUND(E110*P110,2)</f>
        <v>0</v>
      </c>
      <c r="R110" s="161"/>
      <c r="S110" s="161" t="s">
        <v>114</v>
      </c>
      <c r="T110" s="161" t="s">
        <v>114</v>
      </c>
      <c r="U110" s="161">
        <v>2.5999999999999999E-2</v>
      </c>
      <c r="V110" s="161">
        <f>ROUND(E110*U110,2)</f>
        <v>9.11</v>
      </c>
      <c r="W110" s="161"/>
      <c r="X110" s="161" t="s">
        <v>115</v>
      </c>
      <c r="Y110" s="152"/>
      <c r="Z110" s="152"/>
      <c r="AA110" s="152"/>
      <c r="AB110" s="152"/>
      <c r="AC110" s="152"/>
      <c r="AD110" s="152"/>
      <c r="AE110" s="152"/>
      <c r="AF110" s="152"/>
      <c r="AG110" s="152" t="s">
        <v>116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22.5" outlineLevel="1">
      <c r="A111" s="159"/>
      <c r="B111" s="160"/>
      <c r="C111" s="187" t="s">
        <v>329</v>
      </c>
      <c r="D111" s="163"/>
      <c r="E111" s="164">
        <v>350.2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118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>
      <c r="A112" s="159"/>
      <c r="B112" s="160"/>
      <c r="C112" s="187" t="s">
        <v>292</v>
      </c>
      <c r="D112" s="163"/>
      <c r="E112" s="164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118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>
      <c r="A113" s="172">
        <v>22</v>
      </c>
      <c r="B113" s="173" t="s">
        <v>324</v>
      </c>
      <c r="C113" s="186" t="s">
        <v>325</v>
      </c>
      <c r="D113" s="174" t="s">
        <v>113</v>
      </c>
      <c r="E113" s="175">
        <v>545.9</v>
      </c>
      <c r="F113" s="176"/>
      <c r="G113" s="177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21</v>
      </c>
      <c r="M113" s="161">
        <f>G113*(1+L113/100)</f>
        <v>0</v>
      </c>
      <c r="N113" s="161">
        <v>0.441</v>
      </c>
      <c r="O113" s="161">
        <f>ROUND(E113*N113,2)</f>
        <v>240.74</v>
      </c>
      <c r="P113" s="161">
        <v>0</v>
      </c>
      <c r="Q113" s="161">
        <f>ROUND(E113*P113,2)</f>
        <v>0</v>
      </c>
      <c r="R113" s="161"/>
      <c r="S113" s="161" t="s">
        <v>114</v>
      </c>
      <c r="T113" s="161" t="s">
        <v>114</v>
      </c>
      <c r="U113" s="161">
        <v>0.03</v>
      </c>
      <c r="V113" s="161">
        <f>ROUND(E113*U113,2)</f>
        <v>16.38</v>
      </c>
      <c r="W113" s="161"/>
      <c r="X113" s="161" t="s">
        <v>115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116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>
      <c r="A114" s="159"/>
      <c r="B114" s="160"/>
      <c r="C114" s="187" t="s">
        <v>281</v>
      </c>
      <c r="D114" s="163"/>
      <c r="E114" s="164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118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>
      <c r="A115" s="159"/>
      <c r="B115" s="160"/>
      <c r="C115" s="187" t="s">
        <v>330</v>
      </c>
      <c r="D115" s="163"/>
      <c r="E115" s="164">
        <v>77.25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118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>
      <c r="A116" s="159"/>
      <c r="B116" s="160"/>
      <c r="C116" s="187" t="s">
        <v>331</v>
      </c>
      <c r="D116" s="163"/>
      <c r="E116" s="164">
        <v>87.55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118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>
      <c r="A117" s="159"/>
      <c r="B117" s="160"/>
      <c r="C117" s="187" t="s">
        <v>332</v>
      </c>
      <c r="D117" s="163"/>
      <c r="E117" s="164">
        <v>15.45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118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>
      <c r="A118" s="159"/>
      <c r="B118" s="160"/>
      <c r="C118" s="187" t="s">
        <v>333</v>
      </c>
      <c r="D118" s="163"/>
      <c r="E118" s="164">
        <v>211.15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118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ht="22.5" outlineLevel="1">
      <c r="A119" s="159"/>
      <c r="B119" s="160"/>
      <c r="C119" s="187" t="s">
        <v>334</v>
      </c>
      <c r="D119" s="163"/>
      <c r="E119" s="164">
        <v>26.78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118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>
      <c r="A120" s="159"/>
      <c r="B120" s="160"/>
      <c r="C120" s="187" t="s">
        <v>335</v>
      </c>
      <c r="D120" s="163"/>
      <c r="E120" s="164">
        <v>77.25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118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22.5" outlineLevel="1">
      <c r="A121" s="159"/>
      <c r="B121" s="160"/>
      <c r="C121" s="187" t="s">
        <v>336</v>
      </c>
      <c r="D121" s="163"/>
      <c r="E121" s="164">
        <v>25.75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118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>
      <c r="A122" s="159"/>
      <c r="B122" s="160"/>
      <c r="C122" s="187" t="s">
        <v>337</v>
      </c>
      <c r="D122" s="163"/>
      <c r="E122" s="164">
        <v>15.45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118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>
      <c r="A123" s="159"/>
      <c r="B123" s="160"/>
      <c r="C123" s="187" t="s">
        <v>338</v>
      </c>
      <c r="D123" s="163"/>
      <c r="E123" s="164">
        <v>9.27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118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>
      <c r="A124" s="159"/>
      <c r="B124" s="160"/>
      <c r="C124" s="187" t="s">
        <v>292</v>
      </c>
      <c r="D124" s="163"/>
      <c r="E124" s="164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118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>
      <c r="A125" s="172">
        <v>23</v>
      </c>
      <c r="B125" s="173" t="s">
        <v>339</v>
      </c>
      <c r="C125" s="186" t="s">
        <v>340</v>
      </c>
      <c r="D125" s="174" t="s">
        <v>113</v>
      </c>
      <c r="E125" s="175">
        <v>192.61</v>
      </c>
      <c r="F125" s="176"/>
      <c r="G125" s="177">
        <f>ROUND(E125*F125,2)</f>
        <v>0</v>
      </c>
      <c r="H125" s="162"/>
      <c r="I125" s="161">
        <f>ROUND(E125*H125,2)</f>
        <v>0</v>
      </c>
      <c r="J125" s="162"/>
      <c r="K125" s="161">
        <f>ROUND(E125*J125,2)</f>
        <v>0</v>
      </c>
      <c r="L125" s="161">
        <v>21</v>
      </c>
      <c r="M125" s="161">
        <f>G125*(1+L125/100)</f>
        <v>0</v>
      </c>
      <c r="N125" s="161">
        <v>0.48509999999999998</v>
      </c>
      <c r="O125" s="161">
        <f>ROUND(E125*N125,2)</f>
        <v>93.44</v>
      </c>
      <c r="P125" s="161">
        <v>0</v>
      </c>
      <c r="Q125" s="161">
        <f>ROUND(E125*P125,2)</f>
        <v>0</v>
      </c>
      <c r="R125" s="161"/>
      <c r="S125" s="161" t="s">
        <v>114</v>
      </c>
      <c r="T125" s="161" t="s">
        <v>114</v>
      </c>
      <c r="U125" s="161">
        <v>0.03</v>
      </c>
      <c r="V125" s="161">
        <f>ROUND(E125*U125,2)</f>
        <v>5.78</v>
      </c>
      <c r="W125" s="161"/>
      <c r="X125" s="161" t="s">
        <v>115</v>
      </c>
      <c r="Y125" s="152"/>
      <c r="Z125" s="152"/>
      <c r="AA125" s="152"/>
      <c r="AB125" s="152"/>
      <c r="AC125" s="152"/>
      <c r="AD125" s="152"/>
      <c r="AE125" s="152"/>
      <c r="AF125" s="152"/>
      <c r="AG125" s="152" t="s">
        <v>116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2.5" outlineLevel="1">
      <c r="A126" s="159"/>
      <c r="B126" s="160"/>
      <c r="C126" s="187" t="s">
        <v>341</v>
      </c>
      <c r="D126" s="163"/>
      <c r="E126" s="164">
        <v>185.4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118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>
      <c r="A127" s="159"/>
      <c r="B127" s="160"/>
      <c r="C127" s="187" t="s">
        <v>342</v>
      </c>
      <c r="D127" s="163"/>
      <c r="E127" s="164">
        <v>7.21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118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>
      <c r="A128" s="159"/>
      <c r="B128" s="160"/>
      <c r="C128" s="187" t="s">
        <v>292</v>
      </c>
      <c r="D128" s="163"/>
      <c r="E128" s="164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118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>
      <c r="A129" s="172">
        <v>24</v>
      </c>
      <c r="B129" s="173" t="s">
        <v>343</v>
      </c>
      <c r="C129" s="186" t="s">
        <v>344</v>
      </c>
      <c r="D129" s="174" t="s">
        <v>113</v>
      </c>
      <c r="E129" s="175">
        <v>275</v>
      </c>
      <c r="F129" s="176"/>
      <c r="G129" s="177">
        <f>ROUND(E129*F129,2)</f>
        <v>0</v>
      </c>
      <c r="H129" s="162"/>
      <c r="I129" s="161">
        <f>ROUND(E129*H129,2)</f>
        <v>0</v>
      </c>
      <c r="J129" s="162"/>
      <c r="K129" s="161">
        <f>ROUND(E129*J129,2)</f>
        <v>0</v>
      </c>
      <c r="L129" s="161">
        <v>21</v>
      </c>
      <c r="M129" s="161">
        <f>G129*(1+L129/100)</f>
        <v>0</v>
      </c>
      <c r="N129" s="161">
        <v>0.13188</v>
      </c>
      <c r="O129" s="161">
        <f>ROUND(E129*N129,2)</f>
        <v>36.270000000000003</v>
      </c>
      <c r="P129" s="161">
        <v>0</v>
      </c>
      <c r="Q129" s="161">
        <f>ROUND(E129*P129,2)</f>
        <v>0</v>
      </c>
      <c r="R129" s="161"/>
      <c r="S129" s="161" t="s">
        <v>114</v>
      </c>
      <c r="T129" s="161" t="s">
        <v>114</v>
      </c>
      <c r="U129" s="161">
        <v>0.05</v>
      </c>
      <c r="V129" s="161">
        <f>ROUND(E129*U129,2)</f>
        <v>13.75</v>
      </c>
      <c r="W129" s="161"/>
      <c r="X129" s="161" t="s">
        <v>115</v>
      </c>
      <c r="Y129" s="152"/>
      <c r="Z129" s="152"/>
      <c r="AA129" s="152"/>
      <c r="AB129" s="152"/>
      <c r="AC129" s="152"/>
      <c r="AD129" s="152"/>
      <c r="AE129" s="152"/>
      <c r="AF129" s="152"/>
      <c r="AG129" s="152" t="s">
        <v>116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2.5" outlineLevel="1">
      <c r="A130" s="159"/>
      <c r="B130" s="160"/>
      <c r="C130" s="187" t="s">
        <v>345</v>
      </c>
      <c r="D130" s="163"/>
      <c r="E130" s="164">
        <v>180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118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>
      <c r="A131" s="159"/>
      <c r="B131" s="160"/>
      <c r="C131" s="187" t="s">
        <v>346</v>
      </c>
      <c r="D131" s="163"/>
      <c r="E131" s="164">
        <v>95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118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>
      <c r="A132" s="159"/>
      <c r="B132" s="160"/>
      <c r="C132" s="187" t="s">
        <v>292</v>
      </c>
      <c r="D132" s="163"/>
      <c r="E132" s="164"/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118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>
      <c r="A133" s="172">
        <v>25</v>
      </c>
      <c r="B133" s="173" t="s">
        <v>347</v>
      </c>
      <c r="C133" s="186" t="s">
        <v>348</v>
      </c>
      <c r="D133" s="174" t="s">
        <v>113</v>
      </c>
      <c r="E133" s="175">
        <v>175</v>
      </c>
      <c r="F133" s="176"/>
      <c r="G133" s="177">
        <f>ROUND(E133*F133,2)</f>
        <v>0</v>
      </c>
      <c r="H133" s="162"/>
      <c r="I133" s="161">
        <f>ROUND(E133*H133,2)</f>
        <v>0</v>
      </c>
      <c r="J133" s="162"/>
      <c r="K133" s="161">
        <f>ROUND(E133*J133,2)</f>
        <v>0</v>
      </c>
      <c r="L133" s="161">
        <v>21</v>
      </c>
      <c r="M133" s="161">
        <f>G133*(1+L133/100)</f>
        <v>0</v>
      </c>
      <c r="N133" s="161">
        <v>0.18462999999999999</v>
      </c>
      <c r="O133" s="161">
        <f>ROUND(E133*N133,2)</f>
        <v>32.31</v>
      </c>
      <c r="P133" s="161">
        <v>0</v>
      </c>
      <c r="Q133" s="161">
        <f>ROUND(E133*P133,2)</f>
        <v>0</v>
      </c>
      <c r="R133" s="161"/>
      <c r="S133" s="161" t="s">
        <v>114</v>
      </c>
      <c r="T133" s="161" t="s">
        <v>114</v>
      </c>
      <c r="U133" s="161">
        <v>6.4000000000000001E-2</v>
      </c>
      <c r="V133" s="161">
        <f>ROUND(E133*U133,2)</f>
        <v>11.2</v>
      </c>
      <c r="W133" s="161"/>
      <c r="X133" s="161" t="s">
        <v>115</v>
      </c>
      <c r="Y133" s="152"/>
      <c r="Z133" s="152"/>
      <c r="AA133" s="152"/>
      <c r="AB133" s="152"/>
      <c r="AC133" s="152"/>
      <c r="AD133" s="152"/>
      <c r="AE133" s="152"/>
      <c r="AF133" s="152"/>
      <c r="AG133" s="152" t="s">
        <v>116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>
      <c r="A134" s="159"/>
      <c r="B134" s="160"/>
      <c r="C134" s="187" t="s">
        <v>281</v>
      </c>
      <c r="D134" s="163"/>
      <c r="E134" s="164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118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>
      <c r="A135" s="159"/>
      <c r="B135" s="160"/>
      <c r="C135" s="187" t="s">
        <v>349</v>
      </c>
      <c r="D135" s="163"/>
      <c r="E135" s="164">
        <v>75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118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>
      <c r="A136" s="159"/>
      <c r="B136" s="160"/>
      <c r="C136" s="187" t="s">
        <v>350</v>
      </c>
      <c r="D136" s="163"/>
      <c r="E136" s="164">
        <v>85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118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>
      <c r="A137" s="159"/>
      <c r="B137" s="160"/>
      <c r="C137" s="187" t="s">
        <v>351</v>
      </c>
      <c r="D137" s="163"/>
      <c r="E137" s="164">
        <v>15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118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>
      <c r="A138" s="159"/>
      <c r="B138" s="160"/>
      <c r="C138" s="187" t="s">
        <v>292</v>
      </c>
      <c r="D138" s="163"/>
      <c r="E138" s="164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118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ht="22.5" outlineLevel="1">
      <c r="A139" s="172">
        <v>26</v>
      </c>
      <c r="B139" s="173" t="s">
        <v>352</v>
      </c>
      <c r="C139" s="186" t="s">
        <v>353</v>
      </c>
      <c r="D139" s="174" t="s">
        <v>113</v>
      </c>
      <c r="E139" s="175">
        <v>231</v>
      </c>
      <c r="F139" s="176"/>
      <c r="G139" s="177">
        <f>ROUND(E139*F139,2)</f>
        <v>0</v>
      </c>
      <c r="H139" s="162"/>
      <c r="I139" s="161">
        <f>ROUND(E139*H139,2)</f>
        <v>0</v>
      </c>
      <c r="J139" s="162"/>
      <c r="K139" s="161">
        <f>ROUND(E139*J139,2)</f>
        <v>0</v>
      </c>
      <c r="L139" s="161">
        <v>21</v>
      </c>
      <c r="M139" s="161">
        <f>G139*(1+L139/100)</f>
        <v>0</v>
      </c>
      <c r="N139" s="161">
        <v>0.30651</v>
      </c>
      <c r="O139" s="161">
        <f>ROUND(E139*N139,2)</f>
        <v>70.8</v>
      </c>
      <c r="P139" s="161">
        <v>0</v>
      </c>
      <c r="Q139" s="161">
        <f>ROUND(E139*P139,2)</f>
        <v>0</v>
      </c>
      <c r="R139" s="161"/>
      <c r="S139" s="161" t="s">
        <v>114</v>
      </c>
      <c r="T139" s="161" t="s">
        <v>114</v>
      </c>
      <c r="U139" s="161">
        <v>2.5000000000000001E-2</v>
      </c>
      <c r="V139" s="161">
        <f>ROUND(E139*U139,2)</f>
        <v>5.78</v>
      </c>
      <c r="W139" s="161"/>
      <c r="X139" s="161" t="s">
        <v>115</v>
      </c>
      <c r="Y139" s="152"/>
      <c r="Z139" s="152"/>
      <c r="AA139" s="152"/>
      <c r="AB139" s="152"/>
      <c r="AC139" s="152"/>
      <c r="AD139" s="152"/>
      <c r="AE139" s="152"/>
      <c r="AF139" s="152"/>
      <c r="AG139" s="152" t="s">
        <v>116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>
      <c r="A140" s="159"/>
      <c r="B140" s="160"/>
      <c r="C140" s="187" t="s">
        <v>354</v>
      </c>
      <c r="D140" s="163"/>
      <c r="E140" s="164">
        <v>205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118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>
      <c r="A141" s="159"/>
      <c r="B141" s="160"/>
      <c r="C141" s="187" t="s">
        <v>355</v>
      </c>
      <c r="D141" s="163"/>
      <c r="E141" s="164">
        <v>26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118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>
      <c r="A142" s="159"/>
      <c r="B142" s="160"/>
      <c r="C142" s="187" t="s">
        <v>292</v>
      </c>
      <c r="D142" s="163"/>
      <c r="E142" s="164"/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118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ht="22.5" outlineLevel="1">
      <c r="A143" s="172">
        <v>27</v>
      </c>
      <c r="B143" s="173" t="s">
        <v>356</v>
      </c>
      <c r="C143" s="186" t="s">
        <v>357</v>
      </c>
      <c r="D143" s="174" t="s">
        <v>113</v>
      </c>
      <c r="E143" s="175">
        <v>362</v>
      </c>
      <c r="F143" s="176"/>
      <c r="G143" s="177">
        <f>ROUND(E143*F143,2)</f>
        <v>0</v>
      </c>
      <c r="H143" s="162"/>
      <c r="I143" s="161">
        <f>ROUND(E143*H143,2)</f>
        <v>0</v>
      </c>
      <c r="J143" s="162"/>
      <c r="K143" s="161">
        <f>ROUND(E143*J143,2)</f>
        <v>0</v>
      </c>
      <c r="L143" s="161">
        <v>21</v>
      </c>
      <c r="M143" s="161">
        <f>G143*(1+L143/100)</f>
        <v>0</v>
      </c>
      <c r="N143" s="161">
        <v>0.33206000000000002</v>
      </c>
      <c r="O143" s="161">
        <f>ROUND(E143*N143,2)</f>
        <v>120.21</v>
      </c>
      <c r="P143" s="161">
        <v>0</v>
      </c>
      <c r="Q143" s="161">
        <f>ROUND(E143*P143,2)</f>
        <v>0</v>
      </c>
      <c r="R143" s="161"/>
      <c r="S143" s="161" t="s">
        <v>114</v>
      </c>
      <c r="T143" s="161" t="s">
        <v>114</v>
      </c>
      <c r="U143" s="161">
        <v>0.03</v>
      </c>
      <c r="V143" s="161">
        <f>ROUND(E143*U143,2)</f>
        <v>10.86</v>
      </c>
      <c r="W143" s="161"/>
      <c r="X143" s="161" t="s">
        <v>115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116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ht="22.5" outlineLevel="1">
      <c r="A144" s="159"/>
      <c r="B144" s="160"/>
      <c r="C144" s="187" t="s">
        <v>345</v>
      </c>
      <c r="D144" s="163"/>
      <c r="E144" s="164">
        <v>180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118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>
      <c r="A145" s="159"/>
      <c r="B145" s="160"/>
      <c r="C145" s="187" t="s">
        <v>358</v>
      </c>
      <c r="D145" s="163"/>
      <c r="E145" s="164">
        <v>7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118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>
      <c r="A146" s="159"/>
      <c r="B146" s="160"/>
      <c r="C146" s="187" t="s">
        <v>281</v>
      </c>
      <c r="D146" s="163"/>
      <c r="E146" s="164"/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118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>
      <c r="A147" s="159"/>
      <c r="B147" s="160"/>
      <c r="C147" s="187" t="s">
        <v>349</v>
      </c>
      <c r="D147" s="163"/>
      <c r="E147" s="164">
        <v>75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118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>
      <c r="A148" s="159"/>
      <c r="B148" s="160"/>
      <c r="C148" s="187" t="s">
        <v>350</v>
      </c>
      <c r="D148" s="163"/>
      <c r="E148" s="164">
        <v>85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118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>
      <c r="A149" s="159"/>
      <c r="B149" s="160"/>
      <c r="C149" s="187" t="s">
        <v>351</v>
      </c>
      <c r="D149" s="163"/>
      <c r="E149" s="164">
        <v>15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118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>
      <c r="A150" s="159"/>
      <c r="B150" s="160"/>
      <c r="C150" s="187" t="s">
        <v>292</v>
      </c>
      <c r="D150" s="163"/>
      <c r="E150" s="164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118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ht="22.5" outlineLevel="1">
      <c r="A151" s="172">
        <v>28</v>
      </c>
      <c r="B151" s="173" t="s">
        <v>359</v>
      </c>
      <c r="C151" s="186" t="s">
        <v>360</v>
      </c>
      <c r="D151" s="174" t="s">
        <v>113</v>
      </c>
      <c r="E151" s="175">
        <v>340</v>
      </c>
      <c r="F151" s="176"/>
      <c r="G151" s="177">
        <f>ROUND(E151*F151,2)</f>
        <v>0</v>
      </c>
      <c r="H151" s="162"/>
      <c r="I151" s="161">
        <f>ROUND(E151*H151,2)</f>
        <v>0</v>
      </c>
      <c r="J151" s="162"/>
      <c r="K151" s="161">
        <f>ROUND(E151*J151,2)</f>
        <v>0</v>
      </c>
      <c r="L151" s="161">
        <v>21</v>
      </c>
      <c r="M151" s="161">
        <f>G151*(1+L151/100)</f>
        <v>0</v>
      </c>
      <c r="N151" s="161">
        <v>0.38313999999999998</v>
      </c>
      <c r="O151" s="161">
        <f>ROUND(E151*N151,2)</f>
        <v>130.27000000000001</v>
      </c>
      <c r="P151" s="161">
        <v>0</v>
      </c>
      <c r="Q151" s="161">
        <f>ROUND(E151*P151,2)</f>
        <v>0</v>
      </c>
      <c r="R151" s="161"/>
      <c r="S151" s="161" t="s">
        <v>114</v>
      </c>
      <c r="T151" s="161" t="s">
        <v>114</v>
      </c>
      <c r="U151" s="161">
        <v>2.5999999999999999E-2</v>
      </c>
      <c r="V151" s="161">
        <f>ROUND(E151*U151,2)</f>
        <v>8.84</v>
      </c>
      <c r="W151" s="161"/>
      <c r="X151" s="161" t="s">
        <v>115</v>
      </c>
      <c r="Y151" s="152"/>
      <c r="Z151" s="152"/>
      <c r="AA151" s="152"/>
      <c r="AB151" s="152"/>
      <c r="AC151" s="152"/>
      <c r="AD151" s="152"/>
      <c r="AE151" s="152"/>
      <c r="AF151" s="152"/>
      <c r="AG151" s="152" t="s">
        <v>116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ht="22.5" outlineLevel="1">
      <c r="A152" s="159"/>
      <c r="B152" s="160"/>
      <c r="C152" s="187" t="s">
        <v>361</v>
      </c>
      <c r="D152" s="163"/>
      <c r="E152" s="164">
        <v>340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118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>
      <c r="A153" s="159"/>
      <c r="B153" s="160"/>
      <c r="C153" s="187" t="s">
        <v>292</v>
      </c>
      <c r="D153" s="163"/>
      <c r="E153" s="164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118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>
      <c r="A154" s="172">
        <v>29</v>
      </c>
      <c r="B154" s="173" t="s">
        <v>362</v>
      </c>
      <c r="C154" s="186" t="s">
        <v>363</v>
      </c>
      <c r="D154" s="174" t="s">
        <v>113</v>
      </c>
      <c r="E154" s="175">
        <v>355</v>
      </c>
      <c r="F154" s="176"/>
      <c r="G154" s="177">
        <f>ROUND(E154*F154,2)</f>
        <v>0</v>
      </c>
      <c r="H154" s="162"/>
      <c r="I154" s="161">
        <f>ROUND(E154*H154,2)</f>
        <v>0</v>
      </c>
      <c r="J154" s="162"/>
      <c r="K154" s="161">
        <f>ROUND(E154*J154,2)</f>
        <v>0</v>
      </c>
      <c r="L154" s="161">
        <v>21</v>
      </c>
      <c r="M154" s="161">
        <f>G154*(1+L154/100)</f>
        <v>0</v>
      </c>
      <c r="N154" s="161">
        <v>6.0099999999999997E-3</v>
      </c>
      <c r="O154" s="161">
        <f>ROUND(E154*N154,2)</f>
        <v>2.13</v>
      </c>
      <c r="P154" s="161">
        <v>0</v>
      </c>
      <c r="Q154" s="161">
        <f>ROUND(E154*P154,2)</f>
        <v>0</v>
      </c>
      <c r="R154" s="161"/>
      <c r="S154" s="161" t="s">
        <v>114</v>
      </c>
      <c r="T154" s="161" t="s">
        <v>114</v>
      </c>
      <c r="U154" s="161">
        <v>4.0000000000000001E-3</v>
      </c>
      <c r="V154" s="161">
        <f>ROUND(E154*U154,2)</f>
        <v>1.42</v>
      </c>
      <c r="W154" s="161"/>
      <c r="X154" s="161" t="s">
        <v>115</v>
      </c>
      <c r="Y154" s="152"/>
      <c r="Z154" s="152"/>
      <c r="AA154" s="152"/>
      <c r="AB154" s="152"/>
      <c r="AC154" s="152"/>
      <c r="AD154" s="152"/>
      <c r="AE154" s="152"/>
      <c r="AF154" s="152"/>
      <c r="AG154" s="152" t="s">
        <v>116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ht="22.5" outlineLevel="1">
      <c r="A155" s="159"/>
      <c r="B155" s="160"/>
      <c r="C155" s="187" t="s">
        <v>345</v>
      </c>
      <c r="D155" s="163"/>
      <c r="E155" s="164">
        <v>180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118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>
      <c r="A156" s="159"/>
      <c r="B156" s="160"/>
      <c r="C156" s="187" t="s">
        <v>281</v>
      </c>
      <c r="D156" s="163"/>
      <c r="E156" s="164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118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>
      <c r="A157" s="159"/>
      <c r="B157" s="160"/>
      <c r="C157" s="187" t="s">
        <v>349</v>
      </c>
      <c r="D157" s="163"/>
      <c r="E157" s="164">
        <v>75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118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>
      <c r="A158" s="159"/>
      <c r="B158" s="160"/>
      <c r="C158" s="187" t="s">
        <v>350</v>
      </c>
      <c r="D158" s="163"/>
      <c r="E158" s="164">
        <v>85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118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>
      <c r="A159" s="159"/>
      <c r="B159" s="160"/>
      <c r="C159" s="187" t="s">
        <v>351</v>
      </c>
      <c r="D159" s="163"/>
      <c r="E159" s="164">
        <v>15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118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>
      <c r="A160" s="159"/>
      <c r="B160" s="160"/>
      <c r="C160" s="187" t="s">
        <v>292</v>
      </c>
      <c r="D160" s="163"/>
      <c r="E160" s="164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118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>
      <c r="A161" s="172">
        <v>30</v>
      </c>
      <c r="B161" s="173" t="s">
        <v>364</v>
      </c>
      <c r="C161" s="186" t="s">
        <v>365</v>
      </c>
      <c r="D161" s="174" t="s">
        <v>113</v>
      </c>
      <c r="E161" s="175">
        <v>820</v>
      </c>
      <c r="F161" s="176"/>
      <c r="G161" s="177">
        <f>ROUND(E161*F161,2)</f>
        <v>0</v>
      </c>
      <c r="H161" s="162"/>
      <c r="I161" s="161">
        <f>ROUND(E161*H161,2)</f>
        <v>0</v>
      </c>
      <c r="J161" s="162"/>
      <c r="K161" s="161">
        <f>ROUND(E161*J161,2)</f>
        <v>0</v>
      </c>
      <c r="L161" s="161">
        <v>21</v>
      </c>
      <c r="M161" s="161">
        <f>G161*(1+L161/100)</f>
        <v>0</v>
      </c>
      <c r="N161" s="161">
        <v>6.0999999999999997E-4</v>
      </c>
      <c r="O161" s="161">
        <f>ROUND(E161*N161,2)</f>
        <v>0.5</v>
      </c>
      <c r="P161" s="161">
        <v>0</v>
      </c>
      <c r="Q161" s="161">
        <f>ROUND(E161*P161,2)</f>
        <v>0</v>
      </c>
      <c r="R161" s="161"/>
      <c r="S161" s="161" t="s">
        <v>114</v>
      </c>
      <c r="T161" s="161" t="s">
        <v>114</v>
      </c>
      <c r="U161" s="161">
        <v>2E-3</v>
      </c>
      <c r="V161" s="161">
        <f>ROUND(E161*U161,2)</f>
        <v>1.64</v>
      </c>
      <c r="W161" s="161"/>
      <c r="X161" s="161" t="s">
        <v>115</v>
      </c>
      <c r="Y161" s="152"/>
      <c r="Z161" s="152"/>
      <c r="AA161" s="152"/>
      <c r="AB161" s="152"/>
      <c r="AC161" s="152"/>
      <c r="AD161" s="152"/>
      <c r="AE161" s="152"/>
      <c r="AF161" s="152"/>
      <c r="AG161" s="152" t="s">
        <v>116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ht="22.5" outlineLevel="1">
      <c r="A162" s="159"/>
      <c r="B162" s="160"/>
      <c r="C162" s="187" t="s">
        <v>366</v>
      </c>
      <c r="D162" s="163"/>
      <c r="E162" s="164">
        <v>360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118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>
      <c r="A163" s="159"/>
      <c r="B163" s="160"/>
      <c r="C163" s="187" t="s">
        <v>281</v>
      </c>
      <c r="D163" s="163"/>
      <c r="E163" s="164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118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>
      <c r="A164" s="159"/>
      <c r="B164" s="160"/>
      <c r="C164" s="187" t="s">
        <v>349</v>
      </c>
      <c r="D164" s="163"/>
      <c r="E164" s="164">
        <v>75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118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>
      <c r="A165" s="159"/>
      <c r="B165" s="160"/>
      <c r="C165" s="187" t="s">
        <v>350</v>
      </c>
      <c r="D165" s="163"/>
      <c r="E165" s="164">
        <v>85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118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>
      <c r="A166" s="159"/>
      <c r="B166" s="160"/>
      <c r="C166" s="187" t="s">
        <v>351</v>
      </c>
      <c r="D166" s="163"/>
      <c r="E166" s="164">
        <v>15</v>
      </c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118</v>
      </c>
      <c r="AH166" s="152">
        <v>0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>
      <c r="A167" s="159"/>
      <c r="B167" s="160"/>
      <c r="C167" s="187" t="s">
        <v>367</v>
      </c>
      <c r="D167" s="163"/>
      <c r="E167" s="164">
        <v>285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118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>
      <c r="A168" s="159"/>
      <c r="B168" s="160"/>
      <c r="C168" s="187" t="s">
        <v>292</v>
      </c>
      <c r="D168" s="163"/>
      <c r="E168" s="164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118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>
      <c r="A169" s="172">
        <v>31</v>
      </c>
      <c r="B169" s="173" t="s">
        <v>368</v>
      </c>
      <c r="C169" s="186" t="s">
        <v>369</v>
      </c>
      <c r="D169" s="174" t="s">
        <v>113</v>
      </c>
      <c r="E169" s="175">
        <v>545</v>
      </c>
      <c r="F169" s="176"/>
      <c r="G169" s="177">
        <f>ROUND(E169*F169,2)</f>
        <v>0</v>
      </c>
      <c r="H169" s="162"/>
      <c r="I169" s="161">
        <f>ROUND(E169*H169,2)</f>
        <v>0</v>
      </c>
      <c r="J169" s="162"/>
      <c r="K169" s="161">
        <f>ROUND(E169*J169,2)</f>
        <v>0</v>
      </c>
      <c r="L169" s="161">
        <v>21</v>
      </c>
      <c r="M169" s="161">
        <f>G169*(1+L169/100)</f>
        <v>0</v>
      </c>
      <c r="N169" s="161">
        <v>0.10373</v>
      </c>
      <c r="O169" s="161">
        <f>ROUND(E169*N169,2)</f>
        <v>56.53</v>
      </c>
      <c r="P169" s="161">
        <v>0</v>
      </c>
      <c r="Q169" s="161">
        <f>ROUND(E169*P169,2)</f>
        <v>0</v>
      </c>
      <c r="R169" s="161"/>
      <c r="S169" s="161" t="s">
        <v>114</v>
      </c>
      <c r="T169" s="161" t="s">
        <v>114</v>
      </c>
      <c r="U169" s="161">
        <v>0.06</v>
      </c>
      <c r="V169" s="161">
        <f>ROUND(E169*U169,2)</f>
        <v>32.700000000000003</v>
      </c>
      <c r="W169" s="161"/>
      <c r="X169" s="161" t="s">
        <v>115</v>
      </c>
      <c r="Y169" s="152"/>
      <c r="Z169" s="152"/>
      <c r="AA169" s="152"/>
      <c r="AB169" s="152"/>
      <c r="AC169" s="152"/>
      <c r="AD169" s="152"/>
      <c r="AE169" s="152"/>
      <c r="AF169" s="152"/>
      <c r="AG169" s="152" t="s">
        <v>116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ht="22.5" outlineLevel="1">
      <c r="A170" s="159"/>
      <c r="B170" s="160"/>
      <c r="C170" s="187" t="s">
        <v>345</v>
      </c>
      <c r="D170" s="163"/>
      <c r="E170" s="164">
        <v>180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118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>
      <c r="A171" s="159"/>
      <c r="B171" s="160"/>
      <c r="C171" s="187" t="s">
        <v>281</v>
      </c>
      <c r="D171" s="163"/>
      <c r="E171" s="164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118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>
      <c r="A172" s="159"/>
      <c r="B172" s="160"/>
      <c r="C172" s="187" t="s">
        <v>349</v>
      </c>
      <c r="D172" s="163"/>
      <c r="E172" s="164">
        <v>75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118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>
      <c r="A173" s="159"/>
      <c r="B173" s="160"/>
      <c r="C173" s="187" t="s">
        <v>350</v>
      </c>
      <c r="D173" s="163"/>
      <c r="E173" s="164">
        <v>85</v>
      </c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118</v>
      </c>
      <c r="AH173" s="152">
        <v>0</v>
      </c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>
      <c r="A174" s="159"/>
      <c r="B174" s="160"/>
      <c r="C174" s="187" t="s">
        <v>351</v>
      </c>
      <c r="D174" s="163"/>
      <c r="E174" s="164">
        <v>15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118</v>
      </c>
      <c r="AH174" s="152">
        <v>0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>
      <c r="A175" s="159"/>
      <c r="B175" s="160"/>
      <c r="C175" s="187" t="s">
        <v>370</v>
      </c>
      <c r="D175" s="163"/>
      <c r="E175" s="164">
        <v>190</v>
      </c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118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>
      <c r="A176" s="159"/>
      <c r="B176" s="160"/>
      <c r="C176" s="187" t="s">
        <v>292</v>
      </c>
      <c r="D176" s="163"/>
      <c r="E176" s="164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118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>
      <c r="A177" s="172">
        <v>32</v>
      </c>
      <c r="B177" s="173" t="s">
        <v>371</v>
      </c>
      <c r="C177" s="186" t="s">
        <v>372</v>
      </c>
      <c r="D177" s="174" t="s">
        <v>113</v>
      </c>
      <c r="E177" s="175">
        <v>180</v>
      </c>
      <c r="F177" s="176"/>
      <c r="G177" s="177">
        <f>ROUND(E177*F177,2)</f>
        <v>0</v>
      </c>
      <c r="H177" s="162"/>
      <c r="I177" s="161">
        <f>ROUND(E177*H177,2)</f>
        <v>0</v>
      </c>
      <c r="J177" s="162"/>
      <c r="K177" s="161">
        <f>ROUND(E177*J177,2)</f>
        <v>0</v>
      </c>
      <c r="L177" s="161">
        <v>21</v>
      </c>
      <c r="M177" s="161">
        <f>G177*(1+L177/100)</f>
        <v>0</v>
      </c>
      <c r="N177" s="161">
        <v>0.15559000000000001</v>
      </c>
      <c r="O177" s="161">
        <f>ROUND(E177*N177,2)</f>
        <v>28.01</v>
      </c>
      <c r="P177" s="161">
        <v>0</v>
      </c>
      <c r="Q177" s="161">
        <f>ROUND(E177*P177,2)</f>
        <v>0</v>
      </c>
      <c r="R177" s="161"/>
      <c r="S177" s="161" t="s">
        <v>114</v>
      </c>
      <c r="T177" s="161" t="s">
        <v>114</v>
      </c>
      <c r="U177" s="161">
        <v>0.08</v>
      </c>
      <c r="V177" s="161">
        <f>ROUND(E177*U177,2)</f>
        <v>14.4</v>
      </c>
      <c r="W177" s="161"/>
      <c r="X177" s="161" t="s">
        <v>115</v>
      </c>
      <c r="Y177" s="152"/>
      <c r="Z177" s="152"/>
      <c r="AA177" s="152"/>
      <c r="AB177" s="152"/>
      <c r="AC177" s="152"/>
      <c r="AD177" s="152"/>
      <c r="AE177" s="152"/>
      <c r="AF177" s="152"/>
      <c r="AG177" s="152" t="s">
        <v>116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ht="22.5" outlineLevel="1">
      <c r="A178" s="159"/>
      <c r="B178" s="160"/>
      <c r="C178" s="187" t="s">
        <v>345</v>
      </c>
      <c r="D178" s="163"/>
      <c r="E178" s="164">
        <v>180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2"/>
      <c r="Z178" s="152"/>
      <c r="AA178" s="152"/>
      <c r="AB178" s="152"/>
      <c r="AC178" s="152"/>
      <c r="AD178" s="152"/>
      <c r="AE178" s="152"/>
      <c r="AF178" s="152"/>
      <c r="AG178" s="152" t="s">
        <v>118</v>
      </c>
      <c r="AH178" s="152">
        <v>0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>
      <c r="A179" s="159"/>
      <c r="B179" s="160"/>
      <c r="C179" s="187" t="s">
        <v>292</v>
      </c>
      <c r="D179" s="163"/>
      <c r="E179" s="164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118</v>
      </c>
      <c r="AH179" s="152">
        <v>0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>
      <c r="A180" s="172">
        <v>33</v>
      </c>
      <c r="B180" s="173" t="s">
        <v>373</v>
      </c>
      <c r="C180" s="186" t="s">
        <v>374</v>
      </c>
      <c r="D180" s="174" t="s">
        <v>113</v>
      </c>
      <c r="E180" s="175">
        <v>7</v>
      </c>
      <c r="F180" s="176"/>
      <c r="G180" s="177">
        <f>ROUND(E180*F180,2)</f>
        <v>0</v>
      </c>
      <c r="H180" s="162"/>
      <c r="I180" s="161">
        <f>ROUND(E180*H180,2)</f>
        <v>0</v>
      </c>
      <c r="J180" s="162"/>
      <c r="K180" s="161">
        <f>ROUND(E180*J180,2)</f>
        <v>0</v>
      </c>
      <c r="L180" s="161">
        <v>21</v>
      </c>
      <c r="M180" s="161">
        <f>G180*(1+L180/100)</f>
        <v>0</v>
      </c>
      <c r="N180" s="161">
        <v>0.31387999999999999</v>
      </c>
      <c r="O180" s="161">
        <f>ROUND(E180*N180,2)</f>
        <v>2.2000000000000002</v>
      </c>
      <c r="P180" s="161">
        <v>0</v>
      </c>
      <c r="Q180" s="161">
        <f>ROUND(E180*P180,2)</f>
        <v>0</v>
      </c>
      <c r="R180" s="161"/>
      <c r="S180" s="161" t="s">
        <v>114</v>
      </c>
      <c r="T180" s="161" t="s">
        <v>114</v>
      </c>
      <c r="U180" s="161">
        <v>1.21</v>
      </c>
      <c r="V180" s="161">
        <f>ROUND(E180*U180,2)</f>
        <v>8.4700000000000006</v>
      </c>
      <c r="W180" s="161"/>
      <c r="X180" s="161" t="s">
        <v>115</v>
      </c>
      <c r="Y180" s="152"/>
      <c r="Z180" s="152"/>
      <c r="AA180" s="152"/>
      <c r="AB180" s="152"/>
      <c r="AC180" s="152"/>
      <c r="AD180" s="152"/>
      <c r="AE180" s="152"/>
      <c r="AF180" s="152"/>
      <c r="AG180" s="152" t="s">
        <v>116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ht="22.5" outlineLevel="1">
      <c r="A181" s="159"/>
      <c r="B181" s="160"/>
      <c r="C181" s="187" t="s">
        <v>375</v>
      </c>
      <c r="D181" s="163"/>
      <c r="E181" s="164">
        <v>7</v>
      </c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118</v>
      </c>
      <c r="AH181" s="152">
        <v>0</v>
      </c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>
      <c r="A182" s="159"/>
      <c r="B182" s="160"/>
      <c r="C182" s="187" t="s">
        <v>292</v>
      </c>
      <c r="D182" s="163"/>
      <c r="E182" s="164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118</v>
      </c>
      <c r="AH182" s="152">
        <v>0</v>
      </c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>
      <c r="A183" s="172">
        <v>34</v>
      </c>
      <c r="B183" s="173" t="s">
        <v>376</v>
      </c>
      <c r="C183" s="186" t="s">
        <v>377</v>
      </c>
      <c r="D183" s="174" t="s">
        <v>113</v>
      </c>
      <c r="E183" s="175">
        <v>15</v>
      </c>
      <c r="F183" s="176"/>
      <c r="G183" s="177">
        <f>ROUND(E183*F183,2)</f>
        <v>0</v>
      </c>
      <c r="H183" s="162"/>
      <c r="I183" s="161">
        <f>ROUND(E183*H183,2)</f>
        <v>0</v>
      </c>
      <c r="J183" s="162"/>
      <c r="K183" s="161">
        <f>ROUND(E183*J183,2)</f>
        <v>0</v>
      </c>
      <c r="L183" s="161">
        <v>21</v>
      </c>
      <c r="M183" s="161">
        <f>G183*(1+L183/100)</f>
        <v>0</v>
      </c>
      <c r="N183" s="161">
        <v>0.16700000000000001</v>
      </c>
      <c r="O183" s="161">
        <f>ROUND(E183*N183,2)</f>
        <v>2.5099999999999998</v>
      </c>
      <c r="P183" s="161">
        <v>0</v>
      </c>
      <c r="Q183" s="161">
        <f>ROUND(E183*P183,2)</f>
        <v>0</v>
      </c>
      <c r="R183" s="161"/>
      <c r="S183" s="161" t="s">
        <v>114</v>
      </c>
      <c r="T183" s="161" t="s">
        <v>114</v>
      </c>
      <c r="U183" s="161">
        <v>0.755</v>
      </c>
      <c r="V183" s="161">
        <f>ROUND(E183*U183,2)</f>
        <v>11.33</v>
      </c>
      <c r="W183" s="161"/>
      <c r="X183" s="161" t="s">
        <v>115</v>
      </c>
      <c r="Y183" s="152"/>
      <c r="Z183" s="152"/>
      <c r="AA183" s="152"/>
      <c r="AB183" s="152"/>
      <c r="AC183" s="152"/>
      <c r="AD183" s="152"/>
      <c r="AE183" s="152"/>
      <c r="AF183" s="152"/>
      <c r="AG183" s="152" t="s">
        <v>116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>
      <c r="A184" s="159"/>
      <c r="B184" s="160"/>
      <c r="C184" s="187" t="s">
        <v>378</v>
      </c>
      <c r="D184" s="163"/>
      <c r="E184" s="164">
        <v>15</v>
      </c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1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118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>
      <c r="A185" s="159"/>
      <c r="B185" s="160"/>
      <c r="C185" s="187" t="s">
        <v>292</v>
      </c>
      <c r="D185" s="163"/>
      <c r="E185" s="164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118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>
      <c r="A186" s="172">
        <v>35</v>
      </c>
      <c r="B186" s="173" t="s">
        <v>379</v>
      </c>
      <c r="C186" s="186" t="s">
        <v>380</v>
      </c>
      <c r="D186" s="174" t="s">
        <v>113</v>
      </c>
      <c r="E186" s="175">
        <v>25</v>
      </c>
      <c r="F186" s="176"/>
      <c r="G186" s="177">
        <f>ROUND(E186*F186,2)</f>
        <v>0</v>
      </c>
      <c r="H186" s="162"/>
      <c r="I186" s="161">
        <f>ROUND(E186*H186,2)</f>
        <v>0</v>
      </c>
      <c r="J186" s="162"/>
      <c r="K186" s="161">
        <f>ROUND(E186*J186,2)</f>
        <v>0</v>
      </c>
      <c r="L186" s="161">
        <v>21</v>
      </c>
      <c r="M186" s="161">
        <f>G186*(1+L186/100)</f>
        <v>0</v>
      </c>
      <c r="N186" s="161">
        <v>7.3899999999999993E-2</v>
      </c>
      <c r="O186" s="161">
        <f>ROUND(E186*N186,2)</f>
        <v>1.85</v>
      </c>
      <c r="P186" s="161">
        <v>0</v>
      </c>
      <c r="Q186" s="161">
        <f>ROUND(E186*P186,2)</f>
        <v>0</v>
      </c>
      <c r="R186" s="161"/>
      <c r="S186" s="161" t="s">
        <v>114</v>
      </c>
      <c r="T186" s="161" t="s">
        <v>114</v>
      </c>
      <c r="U186" s="161">
        <v>0.45</v>
      </c>
      <c r="V186" s="161">
        <f>ROUND(E186*U186,2)</f>
        <v>11.25</v>
      </c>
      <c r="W186" s="161"/>
      <c r="X186" s="161" t="s">
        <v>115</v>
      </c>
      <c r="Y186" s="152"/>
      <c r="Z186" s="152"/>
      <c r="AA186" s="152"/>
      <c r="AB186" s="152"/>
      <c r="AC186" s="152"/>
      <c r="AD186" s="152"/>
      <c r="AE186" s="152"/>
      <c r="AF186" s="152"/>
      <c r="AG186" s="152" t="s">
        <v>116</v>
      </c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22.5" outlineLevel="1">
      <c r="A187" s="159"/>
      <c r="B187" s="160"/>
      <c r="C187" s="187" t="s">
        <v>381</v>
      </c>
      <c r="D187" s="163"/>
      <c r="E187" s="164">
        <v>25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118</v>
      </c>
      <c r="AH187" s="152">
        <v>0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>
      <c r="A188" s="159"/>
      <c r="B188" s="160"/>
      <c r="C188" s="187" t="s">
        <v>292</v>
      </c>
      <c r="D188" s="163"/>
      <c r="E188" s="164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118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>
      <c r="A189" s="172">
        <v>36</v>
      </c>
      <c r="B189" s="173" t="s">
        <v>382</v>
      </c>
      <c r="C189" s="186" t="s">
        <v>383</v>
      </c>
      <c r="D189" s="174" t="s">
        <v>113</v>
      </c>
      <c r="E189" s="175">
        <v>231</v>
      </c>
      <c r="F189" s="176"/>
      <c r="G189" s="177">
        <f>ROUND(E189*F189,2)</f>
        <v>0</v>
      </c>
      <c r="H189" s="162"/>
      <c r="I189" s="161">
        <f>ROUND(E189*H189,2)</f>
        <v>0</v>
      </c>
      <c r="J189" s="162"/>
      <c r="K189" s="161">
        <f>ROUND(E189*J189,2)</f>
        <v>0</v>
      </c>
      <c r="L189" s="161">
        <v>21</v>
      </c>
      <c r="M189" s="161">
        <f>G189*(1+L189/100)</f>
        <v>0</v>
      </c>
      <c r="N189" s="161">
        <v>7.3899999999999993E-2</v>
      </c>
      <c r="O189" s="161">
        <f>ROUND(E189*N189,2)</f>
        <v>17.07</v>
      </c>
      <c r="P189" s="161">
        <v>0</v>
      </c>
      <c r="Q189" s="161">
        <f>ROUND(E189*P189,2)</f>
        <v>0</v>
      </c>
      <c r="R189" s="161"/>
      <c r="S189" s="161" t="s">
        <v>114</v>
      </c>
      <c r="T189" s="161" t="s">
        <v>114</v>
      </c>
      <c r="U189" s="161">
        <v>0.47799999999999998</v>
      </c>
      <c r="V189" s="161">
        <f>ROUND(E189*U189,2)</f>
        <v>110.42</v>
      </c>
      <c r="W189" s="161"/>
      <c r="X189" s="161" t="s">
        <v>115</v>
      </c>
      <c r="Y189" s="152"/>
      <c r="Z189" s="152"/>
      <c r="AA189" s="152"/>
      <c r="AB189" s="152"/>
      <c r="AC189" s="152"/>
      <c r="AD189" s="152"/>
      <c r="AE189" s="152"/>
      <c r="AF189" s="152"/>
      <c r="AG189" s="152" t="s">
        <v>116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>
      <c r="A190" s="159"/>
      <c r="B190" s="160"/>
      <c r="C190" s="187" t="s">
        <v>354</v>
      </c>
      <c r="D190" s="163"/>
      <c r="E190" s="164">
        <v>205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118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>
      <c r="A191" s="159"/>
      <c r="B191" s="160"/>
      <c r="C191" s="187" t="s">
        <v>355</v>
      </c>
      <c r="D191" s="163"/>
      <c r="E191" s="164">
        <v>26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118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>
      <c r="A192" s="159"/>
      <c r="B192" s="160"/>
      <c r="C192" s="187" t="s">
        <v>292</v>
      </c>
      <c r="D192" s="163"/>
      <c r="E192" s="164"/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118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>
      <c r="A193" s="172">
        <v>37</v>
      </c>
      <c r="B193" s="173" t="s">
        <v>384</v>
      </c>
      <c r="C193" s="186" t="s">
        <v>385</v>
      </c>
      <c r="D193" s="174" t="s">
        <v>113</v>
      </c>
      <c r="E193" s="175">
        <v>424</v>
      </c>
      <c r="F193" s="176"/>
      <c r="G193" s="177">
        <f>ROUND(E193*F193,2)</f>
        <v>0</v>
      </c>
      <c r="H193" s="162"/>
      <c r="I193" s="161">
        <f>ROUND(E193*H193,2)</f>
        <v>0</v>
      </c>
      <c r="J193" s="162"/>
      <c r="K193" s="161">
        <f>ROUND(E193*J193,2)</f>
        <v>0</v>
      </c>
      <c r="L193" s="161">
        <v>21</v>
      </c>
      <c r="M193" s="161">
        <f>G193*(1+L193/100)</f>
        <v>0</v>
      </c>
      <c r="N193" s="161">
        <v>7.1999999999999995E-2</v>
      </c>
      <c r="O193" s="161">
        <f>ROUND(E193*N193,2)</f>
        <v>30.53</v>
      </c>
      <c r="P193" s="161">
        <v>0</v>
      </c>
      <c r="Q193" s="161">
        <f>ROUND(E193*P193,2)</f>
        <v>0</v>
      </c>
      <c r="R193" s="161"/>
      <c r="S193" s="161" t="s">
        <v>114</v>
      </c>
      <c r="T193" s="161" t="s">
        <v>114</v>
      </c>
      <c r="U193" s="161">
        <v>0.38</v>
      </c>
      <c r="V193" s="161">
        <f>ROUND(E193*U193,2)</f>
        <v>161.12</v>
      </c>
      <c r="W193" s="161"/>
      <c r="X193" s="161" t="s">
        <v>115</v>
      </c>
      <c r="Y193" s="152"/>
      <c r="Z193" s="152"/>
      <c r="AA193" s="152"/>
      <c r="AB193" s="152"/>
      <c r="AC193" s="152"/>
      <c r="AD193" s="152"/>
      <c r="AE193" s="152"/>
      <c r="AF193" s="152"/>
      <c r="AG193" s="152" t="s">
        <v>116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ht="22.5" outlineLevel="1">
      <c r="A194" s="159"/>
      <c r="B194" s="160"/>
      <c r="C194" s="187" t="s">
        <v>386</v>
      </c>
      <c r="D194" s="163"/>
      <c r="E194" s="164">
        <v>340</v>
      </c>
      <c r="F194" s="161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118</v>
      </c>
      <c r="AH194" s="152">
        <v>0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>
      <c r="A195" s="159"/>
      <c r="B195" s="160"/>
      <c r="C195" s="187" t="s">
        <v>387</v>
      </c>
      <c r="D195" s="163"/>
      <c r="E195" s="164">
        <v>75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118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>
      <c r="A196" s="159"/>
      <c r="B196" s="160"/>
      <c r="C196" s="187" t="s">
        <v>388</v>
      </c>
      <c r="D196" s="163"/>
      <c r="E196" s="164">
        <v>9</v>
      </c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118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>
      <c r="A197" s="159"/>
      <c r="B197" s="160"/>
      <c r="C197" s="187" t="s">
        <v>292</v>
      </c>
      <c r="D197" s="163"/>
      <c r="E197" s="164"/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118</v>
      </c>
      <c r="AH197" s="152">
        <v>0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ht="22.5" outlineLevel="1">
      <c r="A198" s="172">
        <v>38</v>
      </c>
      <c r="B198" s="173" t="s">
        <v>389</v>
      </c>
      <c r="C198" s="186" t="s">
        <v>390</v>
      </c>
      <c r="D198" s="174" t="s">
        <v>141</v>
      </c>
      <c r="E198" s="175">
        <v>53</v>
      </c>
      <c r="F198" s="176"/>
      <c r="G198" s="177">
        <f>ROUND(E198*F198,2)</f>
        <v>0</v>
      </c>
      <c r="H198" s="162"/>
      <c r="I198" s="161">
        <f>ROUND(E198*H198,2)</f>
        <v>0</v>
      </c>
      <c r="J198" s="162"/>
      <c r="K198" s="161">
        <f>ROUND(E198*J198,2)</f>
        <v>0</v>
      </c>
      <c r="L198" s="161">
        <v>21</v>
      </c>
      <c r="M198" s="161">
        <f>G198*(1+L198/100)</f>
        <v>0</v>
      </c>
      <c r="N198" s="161">
        <v>0.27811999999999998</v>
      </c>
      <c r="O198" s="161">
        <f>ROUND(E198*N198,2)</f>
        <v>14.74</v>
      </c>
      <c r="P198" s="161">
        <v>0</v>
      </c>
      <c r="Q198" s="161">
        <f>ROUND(E198*P198,2)</f>
        <v>0</v>
      </c>
      <c r="R198" s="161"/>
      <c r="S198" s="161" t="s">
        <v>114</v>
      </c>
      <c r="T198" s="161" t="s">
        <v>114</v>
      </c>
      <c r="U198" s="161">
        <v>0</v>
      </c>
      <c r="V198" s="161">
        <f>ROUND(E198*U198,2)</f>
        <v>0</v>
      </c>
      <c r="W198" s="161"/>
      <c r="X198" s="161" t="s">
        <v>167</v>
      </c>
      <c r="Y198" s="152"/>
      <c r="Z198" s="152"/>
      <c r="AA198" s="152"/>
      <c r="AB198" s="152"/>
      <c r="AC198" s="152"/>
      <c r="AD198" s="152"/>
      <c r="AE198" s="152"/>
      <c r="AF198" s="152"/>
      <c r="AG198" s="152" t="s">
        <v>168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>
      <c r="A199" s="159"/>
      <c r="B199" s="160"/>
      <c r="C199" s="187" t="s">
        <v>391</v>
      </c>
      <c r="D199" s="163"/>
      <c r="E199" s="164"/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118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>
      <c r="A200" s="159"/>
      <c r="B200" s="160"/>
      <c r="C200" s="187" t="s">
        <v>392</v>
      </c>
      <c r="D200" s="163"/>
      <c r="E200" s="164">
        <v>53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61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118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>
      <c r="A201" s="159"/>
      <c r="B201" s="160"/>
      <c r="C201" s="187" t="s">
        <v>393</v>
      </c>
      <c r="D201" s="163"/>
      <c r="E201" s="164"/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118</v>
      </c>
      <c r="AH201" s="152">
        <v>0</v>
      </c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ht="22.5" outlineLevel="1">
      <c r="A202" s="172">
        <v>39</v>
      </c>
      <c r="B202" s="173" t="s">
        <v>394</v>
      </c>
      <c r="C202" s="186" t="s">
        <v>395</v>
      </c>
      <c r="D202" s="174" t="s">
        <v>141</v>
      </c>
      <c r="E202" s="175">
        <v>30.5</v>
      </c>
      <c r="F202" s="176"/>
      <c r="G202" s="177">
        <f>ROUND(E202*F202,2)</f>
        <v>0</v>
      </c>
      <c r="H202" s="162"/>
      <c r="I202" s="161">
        <f>ROUND(E202*H202,2)</f>
        <v>0</v>
      </c>
      <c r="J202" s="162"/>
      <c r="K202" s="161">
        <f>ROUND(E202*J202,2)</f>
        <v>0</v>
      </c>
      <c r="L202" s="161">
        <v>21</v>
      </c>
      <c r="M202" s="161">
        <f>G202*(1+L202/100)</f>
        <v>0</v>
      </c>
      <c r="N202" s="161">
        <v>0.27693000000000001</v>
      </c>
      <c r="O202" s="161">
        <f>ROUND(E202*N202,2)</f>
        <v>8.4499999999999993</v>
      </c>
      <c r="P202" s="161">
        <v>0</v>
      </c>
      <c r="Q202" s="161">
        <f>ROUND(E202*P202,2)</f>
        <v>0</v>
      </c>
      <c r="R202" s="161"/>
      <c r="S202" s="161" t="s">
        <v>114</v>
      </c>
      <c r="T202" s="161" t="s">
        <v>114</v>
      </c>
      <c r="U202" s="161">
        <v>0</v>
      </c>
      <c r="V202" s="161">
        <f>ROUND(E202*U202,2)</f>
        <v>0</v>
      </c>
      <c r="W202" s="161"/>
      <c r="X202" s="161" t="s">
        <v>167</v>
      </c>
      <c r="Y202" s="152"/>
      <c r="Z202" s="152"/>
      <c r="AA202" s="152"/>
      <c r="AB202" s="152"/>
      <c r="AC202" s="152"/>
      <c r="AD202" s="152"/>
      <c r="AE202" s="152"/>
      <c r="AF202" s="152"/>
      <c r="AG202" s="152" t="s">
        <v>168</v>
      </c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>
      <c r="A203" s="159"/>
      <c r="B203" s="160"/>
      <c r="C203" s="187" t="s">
        <v>396</v>
      </c>
      <c r="D203" s="163"/>
      <c r="E203" s="164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118</v>
      </c>
      <c r="AH203" s="152">
        <v>0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>
      <c r="A204" s="159"/>
      <c r="B204" s="160"/>
      <c r="C204" s="187" t="s">
        <v>397</v>
      </c>
      <c r="D204" s="163"/>
      <c r="E204" s="164">
        <v>11</v>
      </c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118</v>
      </c>
      <c r="AH204" s="152">
        <v>0</v>
      </c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>
      <c r="A205" s="159"/>
      <c r="B205" s="160"/>
      <c r="C205" s="187" t="s">
        <v>398</v>
      </c>
      <c r="D205" s="163"/>
      <c r="E205" s="164">
        <v>11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118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>
      <c r="A206" s="159"/>
      <c r="B206" s="160"/>
      <c r="C206" s="187" t="s">
        <v>399</v>
      </c>
      <c r="D206" s="163"/>
      <c r="E206" s="164">
        <v>5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118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>
      <c r="A207" s="159"/>
      <c r="B207" s="160"/>
      <c r="C207" s="187" t="s">
        <v>400</v>
      </c>
      <c r="D207" s="163"/>
      <c r="E207" s="164">
        <v>3.5</v>
      </c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118</v>
      </c>
      <c r="AH207" s="152">
        <v>0</v>
      </c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>
      <c r="A208" s="159"/>
      <c r="B208" s="160"/>
      <c r="C208" s="187" t="s">
        <v>393</v>
      </c>
      <c r="D208" s="163"/>
      <c r="E208" s="164"/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2"/>
      <c r="Z208" s="152"/>
      <c r="AA208" s="152"/>
      <c r="AB208" s="152"/>
      <c r="AC208" s="152"/>
      <c r="AD208" s="152"/>
      <c r="AE208" s="152"/>
      <c r="AF208" s="152"/>
      <c r="AG208" s="152" t="s">
        <v>118</v>
      </c>
      <c r="AH208" s="152">
        <v>0</v>
      </c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>
      <c r="A209" s="172">
        <v>40</v>
      </c>
      <c r="B209" s="173" t="s">
        <v>401</v>
      </c>
      <c r="C209" s="186" t="s">
        <v>402</v>
      </c>
      <c r="D209" s="174" t="s">
        <v>174</v>
      </c>
      <c r="E209" s="175">
        <v>3</v>
      </c>
      <c r="F209" s="176"/>
      <c r="G209" s="177">
        <f>ROUND(E209*F209,2)</f>
        <v>0</v>
      </c>
      <c r="H209" s="162"/>
      <c r="I209" s="161">
        <f>ROUND(E209*H209,2)</f>
        <v>0</v>
      </c>
      <c r="J209" s="162"/>
      <c r="K209" s="161">
        <f>ROUND(E209*J209,2)</f>
        <v>0</v>
      </c>
      <c r="L209" s="161">
        <v>21</v>
      </c>
      <c r="M209" s="161">
        <f>G209*(1+L209/100)</f>
        <v>0</v>
      </c>
      <c r="N209" s="161">
        <v>0.16372999999999999</v>
      </c>
      <c r="O209" s="161">
        <f>ROUND(E209*N209,2)</f>
        <v>0.49</v>
      </c>
      <c r="P209" s="161">
        <v>0</v>
      </c>
      <c r="Q209" s="161">
        <f>ROUND(E209*P209,2)</f>
        <v>0</v>
      </c>
      <c r="R209" s="161"/>
      <c r="S209" s="161" t="s">
        <v>114</v>
      </c>
      <c r="T209" s="161" t="s">
        <v>114</v>
      </c>
      <c r="U209" s="161">
        <v>0</v>
      </c>
      <c r="V209" s="161">
        <f>ROUND(E209*U209,2)</f>
        <v>0</v>
      </c>
      <c r="W209" s="161"/>
      <c r="X209" s="161" t="s">
        <v>167</v>
      </c>
      <c r="Y209" s="152"/>
      <c r="Z209" s="152"/>
      <c r="AA209" s="152"/>
      <c r="AB209" s="152"/>
      <c r="AC209" s="152"/>
      <c r="AD209" s="152"/>
      <c r="AE209" s="152"/>
      <c r="AF209" s="152"/>
      <c r="AG209" s="152" t="s">
        <v>168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>
      <c r="A210" s="159"/>
      <c r="B210" s="160"/>
      <c r="C210" s="187" t="s">
        <v>403</v>
      </c>
      <c r="D210" s="163"/>
      <c r="E210" s="164"/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118</v>
      </c>
      <c r="AH210" s="152">
        <v>0</v>
      </c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>
      <c r="A211" s="159"/>
      <c r="B211" s="160"/>
      <c r="C211" s="187" t="s">
        <v>404</v>
      </c>
      <c r="D211" s="163"/>
      <c r="E211" s="164">
        <v>3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118</v>
      </c>
      <c r="AH211" s="152">
        <v>0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>
      <c r="A212" s="159"/>
      <c r="B212" s="160"/>
      <c r="C212" s="187" t="s">
        <v>393</v>
      </c>
      <c r="D212" s="163"/>
      <c r="E212" s="164"/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61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118</v>
      </c>
      <c r="AH212" s="152">
        <v>0</v>
      </c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>
      <c r="A213" s="172">
        <v>41</v>
      </c>
      <c r="B213" s="173" t="s">
        <v>405</v>
      </c>
      <c r="C213" s="186" t="s">
        <v>406</v>
      </c>
      <c r="D213" s="174" t="s">
        <v>174</v>
      </c>
      <c r="E213" s="175">
        <v>4</v>
      </c>
      <c r="F213" s="176"/>
      <c r="G213" s="177">
        <f>ROUND(E213*F213,2)</f>
        <v>0</v>
      </c>
      <c r="H213" s="162"/>
      <c r="I213" s="161">
        <f>ROUND(E213*H213,2)</f>
        <v>0</v>
      </c>
      <c r="J213" s="162"/>
      <c r="K213" s="161">
        <f>ROUND(E213*J213,2)</f>
        <v>0</v>
      </c>
      <c r="L213" s="161">
        <v>21</v>
      </c>
      <c r="M213" s="161">
        <f>G213*(1+L213/100)</f>
        <v>0</v>
      </c>
      <c r="N213" s="161">
        <v>0.16422999999999999</v>
      </c>
      <c r="O213" s="161">
        <f>ROUND(E213*N213,2)</f>
        <v>0.66</v>
      </c>
      <c r="P213" s="161">
        <v>0</v>
      </c>
      <c r="Q213" s="161">
        <f>ROUND(E213*P213,2)</f>
        <v>0</v>
      </c>
      <c r="R213" s="161"/>
      <c r="S213" s="161" t="s">
        <v>114</v>
      </c>
      <c r="T213" s="161" t="s">
        <v>114</v>
      </c>
      <c r="U213" s="161">
        <v>0</v>
      </c>
      <c r="V213" s="161">
        <f>ROUND(E213*U213,2)</f>
        <v>0</v>
      </c>
      <c r="W213" s="161"/>
      <c r="X213" s="161" t="s">
        <v>167</v>
      </c>
      <c r="Y213" s="152"/>
      <c r="Z213" s="152"/>
      <c r="AA213" s="152"/>
      <c r="AB213" s="152"/>
      <c r="AC213" s="152"/>
      <c r="AD213" s="152"/>
      <c r="AE213" s="152"/>
      <c r="AF213" s="152"/>
      <c r="AG213" s="152" t="s">
        <v>168</v>
      </c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ht="22.5" outlineLevel="1">
      <c r="A214" s="159"/>
      <c r="B214" s="160"/>
      <c r="C214" s="187" t="s">
        <v>407</v>
      </c>
      <c r="D214" s="163"/>
      <c r="E214" s="164"/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118</v>
      </c>
      <c r="AH214" s="152">
        <v>0</v>
      </c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>
      <c r="A215" s="159"/>
      <c r="B215" s="160"/>
      <c r="C215" s="187" t="s">
        <v>408</v>
      </c>
      <c r="D215" s="163"/>
      <c r="E215" s="164">
        <v>1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2"/>
      <c r="Z215" s="152"/>
      <c r="AA215" s="152"/>
      <c r="AB215" s="152"/>
      <c r="AC215" s="152"/>
      <c r="AD215" s="152"/>
      <c r="AE215" s="152"/>
      <c r="AF215" s="152"/>
      <c r="AG215" s="152" t="s">
        <v>118</v>
      </c>
      <c r="AH215" s="152">
        <v>0</v>
      </c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>
      <c r="A216" s="159"/>
      <c r="B216" s="160"/>
      <c r="C216" s="187" t="s">
        <v>409</v>
      </c>
      <c r="D216" s="163"/>
      <c r="E216" s="164">
        <v>1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118</v>
      </c>
      <c r="AH216" s="152">
        <v>0</v>
      </c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>
      <c r="A217" s="159"/>
      <c r="B217" s="160"/>
      <c r="C217" s="187" t="s">
        <v>410</v>
      </c>
      <c r="D217" s="163"/>
      <c r="E217" s="164">
        <v>1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52"/>
      <c r="Z217" s="152"/>
      <c r="AA217" s="152"/>
      <c r="AB217" s="152"/>
      <c r="AC217" s="152"/>
      <c r="AD217" s="152"/>
      <c r="AE217" s="152"/>
      <c r="AF217" s="152"/>
      <c r="AG217" s="152" t="s">
        <v>118</v>
      </c>
      <c r="AH217" s="152">
        <v>0</v>
      </c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>
      <c r="A218" s="159"/>
      <c r="B218" s="160"/>
      <c r="C218" s="187" t="s">
        <v>411</v>
      </c>
      <c r="D218" s="163"/>
      <c r="E218" s="164">
        <v>1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118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>
      <c r="A219" s="159"/>
      <c r="B219" s="160"/>
      <c r="C219" s="187" t="s">
        <v>393</v>
      </c>
      <c r="D219" s="163"/>
      <c r="E219" s="164"/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118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>
      <c r="A220" s="172">
        <v>42</v>
      </c>
      <c r="B220" s="173" t="s">
        <v>412</v>
      </c>
      <c r="C220" s="186" t="s">
        <v>413</v>
      </c>
      <c r="D220" s="174" t="s">
        <v>141</v>
      </c>
      <c r="E220" s="175">
        <v>28</v>
      </c>
      <c r="F220" s="176"/>
      <c r="G220" s="177">
        <f>ROUND(E220*F220,2)</f>
        <v>0</v>
      </c>
      <c r="H220" s="162"/>
      <c r="I220" s="161">
        <f>ROUND(E220*H220,2)</f>
        <v>0</v>
      </c>
      <c r="J220" s="162"/>
      <c r="K220" s="161">
        <f>ROUND(E220*J220,2)</f>
        <v>0</v>
      </c>
      <c r="L220" s="161">
        <v>21</v>
      </c>
      <c r="M220" s="161">
        <f>G220*(1+L220/100)</f>
        <v>0</v>
      </c>
      <c r="N220" s="161">
        <v>0.34977000000000003</v>
      </c>
      <c r="O220" s="161">
        <f>ROUND(E220*N220,2)</f>
        <v>9.7899999999999991</v>
      </c>
      <c r="P220" s="161">
        <v>0</v>
      </c>
      <c r="Q220" s="161">
        <f>ROUND(E220*P220,2)</f>
        <v>0</v>
      </c>
      <c r="R220" s="161"/>
      <c r="S220" s="161" t="s">
        <v>114</v>
      </c>
      <c r="T220" s="161" t="s">
        <v>114</v>
      </c>
      <c r="U220" s="161">
        <v>0</v>
      </c>
      <c r="V220" s="161">
        <f>ROUND(E220*U220,2)</f>
        <v>0</v>
      </c>
      <c r="W220" s="161"/>
      <c r="X220" s="161" t="s">
        <v>167</v>
      </c>
      <c r="Y220" s="152"/>
      <c r="Z220" s="152"/>
      <c r="AA220" s="152"/>
      <c r="AB220" s="152"/>
      <c r="AC220" s="152"/>
      <c r="AD220" s="152"/>
      <c r="AE220" s="152"/>
      <c r="AF220" s="152"/>
      <c r="AG220" s="152" t="s">
        <v>168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ht="22.5" outlineLevel="1">
      <c r="A221" s="159"/>
      <c r="B221" s="160"/>
      <c r="C221" s="187" t="s">
        <v>414</v>
      </c>
      <c r="D221" s="163"/>
      <c r="E221" s="164">
        <v>20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118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>
      <c r="A222" s="159"/>
      <c r="B222" s="160"/>
      <c r="C222" s="187" t="s">
        <v>415</v>
      </c>
      <c r="D222" s="163"/>
      <c r="E222" s="164">
        <v>8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118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ht="22.5" outlineLevel="1">
      <c r="A223" s="159"/>
      <c r="B223" s="160"/>
      <c r="C223" s="187" t="s">
        <v>416</v>
      </c>
      <c r="D223" s="163"/>
      <c r="E223" s="164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118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>
      <c r="A224" s="159"/>
      <c r="B224" s="160"/>
      <c r="C224" s="187" t="s">
        <v>292</v>
      </c>
      <c r="D224" s="163"/>
      <c r="E224" s="164"/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118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ht="33.75" outlineLevel="1">
      <c r="A225" s="172">
        <v>43</v>
      </c>
      <c r="B225" s="173" t="s">
        <v>417</v>
      </c>
      <c r="C225" s="186" t="s">
        <v>418</v>
      </c>
      <c r="D225" s="174" t="s">
        <v>141</v>
      </c>
      <c r="E225" s="175">
        <v>10</v>
      </c>
      <c r="F225" s="176"/>
      <c r="G225" s="177">
        <f>ROUND(E225*F225,2)</f>
        <v>0</v>
      </c>
      <c r="H225" s="162"/>
      <c r="I225" s="161">
        <f>ROUND(E225*H225,2)</f>
        <v>0</v>
      </c>
      <c r="J225" s="162"/>
      <c r="K225" s="161">
        <f>ROUND(E225*J225,2)</f>
        <v>0</v>
      </c>
      <c r="L225" s="161">
        <v>21</v>
      </c>
      <c r="M225" s="161">
        <f>G225*(1+L225/100)</f>
        <v>0</v>
      </c>
      <c r="N225" s="161">
        <v>0.27712999999999999</v>
      </c>
      <c r="O225" s="161">
        <f>ROUND(E225*N225,2)</f>
        <v>2.77</v>
      </c>
      <c r="P225" s="161">
        <v>0</v>
      </c>
      <c r="Q225" s="161">
        <f>ROUND(E225*P225,2)</f>
        <v>0</v>
      </c>
      <c r="R225" s="161"/>
      <c r="S225" s="161" t="s">
        <v>224</v>
      </c>
      <c r="T225" s="161" t="s">
        <v>419</v>
      </c>
      <c r="U225" s="161">
        <v>0</v>
      </c>
      <c r="V225" s="161">
        <f>ROUND(E225*U225,2)</f>
        <v>0</v>
      </c>
      <c r="W225" s="161"/>
      <c r="X225" s="161" t="s">
        <v>167</v>
      </c>
      <c r="Y225" s="152"/>
      <c r="Z225" s="152"/>
      <c r="AA225" s="152"/>
      <c r="AB225" s="152"/>
      <c r="AC225" s="152"/>
      <c r="AD225" s="152"/>
      <c r="AE225" s="152"/>
      <c r="AF225" s="152"/>
      <c r="AG225" s="152" t="s">
        <v>168</v>
      </c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ht="22.5" outlineLevel="1">
      <c r="A226" s="159"/>
      <c r="B226" s="160"/>
      <c r="C226" s="187" t="s">
        <v>420</v>
      </c>
      <c r="D226" s="163"/>
      <c r="E226" s="164"/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118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>
      <c r="A227" s="159"/>
      <c r="B227" s="160"/>
      <c r="C227" s="187" t="s">
        <v>421</v>
      </c>
      <c r="D227" s="163"/>
      <c r="E227" s="164">
        <v>10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118</v>
      </c>
      <c r="AH227" s="152">
        <v>0</v>
      </c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>
      <c r="A228" s="159"/>
      <c r="B228" s="160"/>
      <c r="C228" s="187" t="s">
        <v>393</v>
      </c>
      <c r="D228" s="163"/>
      <c r="E228" s="164"/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118</v>
      </c>
      <c r="AH228" s="152">
        <v>0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ht="22.5" outlineLevel="1">
      <c r="A229" s="172">
        <v>44</v>
      </c>
      <c r="B229" s="173" t="s">
        <v>422</v>
      </c>
      <c r="C229" s="186" t="s">
        <v>423</v>
      </c>
      <c r="D229" s="174" t="s">
        <v>174</v>
      </c>
      <c r="E229" s="175">
        <v>1</v>
      </c>
      <c r="F229" s="176"/>
      <c r="G229" s="177">
        <f>ROUND(E229*F229,2)</f>
        <v>0</v>
      </c>
      <c r="H229" s="162"/>
      <c r="I229" s="161">
        <f>ROUND(E229*H229,2)</f>
        <v>0</v>
      </c>
      <c r="J229" s="162"/>
      <c r="K229" s="161">
        <f>ROUND(E229*J229,2)</f>
        <v>0</v>
      </c>
      <c r="L229" s="161">
        <v>21</v>
      </c>
      <c r="M229" s="161">
        <f>G229*(1+L229/100)</f>
        <v>0</v>
      </c>
      <c r="N229" s="161">
        <v>0.16422999999999999</v>
      </c>
      <c r="O229" s="161">
        <f>ROUND(E229*N229,2)</f>
        <v>0.16</v>
      </c>
      <c r="P229" s="161">
        <v>0</v>
      </c>
      <c r="Q229" s="161">
        <f>ROUND(E229*P229,2)</f>
        <v>0</v>
      </c>
      <c r="R229" s="161"/>
      <c r="S229" s="161" t="s">
        <v>224</v>
      </c>
      <c r="T229" s="161" t="s">
        <v>419</v>
      </c>
      <c r="U229" s="161">
        <v>0</v>
      </c>
      <c r="V229" s="161">
        <f>ROUND(E229*U229,2)</f>
        <v>0</v>
      </c>
      <c r="W229" s="161"/>
      <c r="X229" s="161" t="s">
        <v>167</v>
      </c>
      <c r="Y229" s="152"/>
      <c r="Z229" s="152"/>
      <c r="AA229" s="152"/>
      <c r="AB229" s="152"/>
      <c r="AC229" s="152"/>
      <c r="AD229" s="152"/>
      <c r="AE229" s="152"/>
      <c r="AF229" s="152"/>
      <c r="AG229" s="152" t="s">
        <v>168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ht="22.5" outlineLevel="1">
      <c r="A230" s="159"/>
      <c r="B230" s="160"/>
      <c r="C230" s="187" t="s">
        <v>424</v>
      </c>
      <c r="D230" s="163"/>
      <c r="E230" s="164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118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>
      <c r="A231" s="159"/>
      <c r="B231" s="160"/>
      <c r="C231" s="187" t="s">
        <v>425</v>
      </c>
      <c r="D231" s="163"/>
      <c r="E231" s="164">
        <v>1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2"/>
      <c r="Z231" s="152"/>
      <c r="AA231" s="152"/>
      <c r="AB231" s="152"/>
      <c r="AC231" s="152"/>
      <c r="AD231" s="152"/>
      <c r="AE231" s="152"/>
      <c r="AF231" s="152"/>
      <c r="AG231" s="152" t="s">
        <v>118</v>
      </c>
      <c r="AH231" s="152">
        <v>0</v>
      </c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>
      <c r="A232" s="159"/>
      <c r="B232" s="160"/>
      <c r="C232" s="187" t="s">
        <v>393</v>
      </c>
      <c r="D232" s="163"/>
      <c r="E232" s="164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2"/>
      <c r="Z232" s="152"/>
      <c r="AA232" s="152"/>
      <c r="AB232" s="152"/>
      <c r="AC232" s="152"/>
      <c r="AD232" s="152"/>
      <c r="AE232" s="152"/>
      <c r="AF232" s="152"/>
      <c r="AG232" s="152" t="s">
        <v>118</v>
      </c>
      <c r="AH232" s="152">
        <v>0</v>
      </c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>
      <c r="A233" s="172">
        <v>45</v>
      </c>
      <c r="B233" s="173" t="s">
        <v>426</v>
      </c>
      <c r="C233" s="186" t="s">
        <v>427</v>
      </c>
      <c r="D233" s="174" t="s">
        <v>113</v>
      </c>
      <c r="E233" s="175">
        <v>15.75</v>
      </c>
      <c r="F233" s="176"/>
      <c r="G233" s="177">
        <f>ROUND(E233*F233,2)</f>
        <v>0</v>
      </c>
      <c r="H233" s="162"/>
      <c r="I233" s="161">
        <f>ROUND(E233*H233,2)</f>
        <v>0</v>
      </c>
      <c r="J233" s="162"/>
      <c r="K233" s="161">
        <f>ROUND(E233*J233,2)</f>
        <v>0</v>
      </c>
      <c r="L233" s="161">
        <v>21</v>
      </c>
      <c r="M233" s="161">
        <f>G233*(1+L233/100)</f>
        <v>0</v>
      </c>
      <c r="N233" s="161">
        <v>0.154</v>
      </c>
      <c r="O233" s="161">
        <f>ROUND(E233*N233,2)</f>
        <v>2.4300000000000002</v>
      </c>
      <c r="P233" s="161">
        <v>0</v>
      </c>
      <c r="Q233" s="161">
        <f>ROUND(E233*P233,2)</f>
        <v>0</v>
      </c>
      <c r="R233" s="161" t="s">
        <v>428</v>
      </c>
      <c r="S233" s="161" t="s">
        <v>114</v>
      </c>
      <c r="T233" s="161" t="s">
        <v>114</v>
      </c>
      <c r="U233" s="161">
        <v>0</v>
      </c>
      <c r="V233" s="161">
        <f>ROUND(E233*U233,2)</f>
        <v>0</v>
      </c>
      <c r="W233" s="161"/>
      <c r="X233" s="161" t="s">
        <v>429</v>
      </c>
      <c r="Y233" s="152"/>
      <c r="Z233" s="152"/>
      <c r="AA233" s="152"/>
      <c r="AB233" s="152"/>
      <c r="AC233" s="152"/>
      <c r="AD233" s="152"/>
      <c r="AE233" s="152"/>
      <c r="AF233" s="152"/>
      <c r="AG233" s="152" t="s">
        <v>430</v>
      </c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>
      <c r="A234" s="159"/>
      <c r="B234" s="160"/>
      <c r="C234" s="187" t="s">
        <v>290</v>
      </c>
      <c r="D234" s="163"/>
      <c r="E234" s="164">
        <v>15.75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118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>
      <c r="A235" s="159"/>
      <c r="B235" s="160"/>
      <c r="C235" s="187" t="s">
        <v>292</v>
      </c>
      <c r="D235" s="163"/>
      <c r="E235" s="164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118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>
      <c r="A236" s="172">
        <v>46</v>
      </c>
      <c r="B236" s="173" t="s">
        <v>431</v>
      </c>
      <c r="C236" s="186" t="s">
        <v>432</v>
      </c>
      <c r="D236" s="174" t="s">
        <v>113</v>
      </c>
      <c r="E236" s="175">
        <v>7.35</v>
      </c>
      <c r="F236" s="176"/>
      <c r="G236" s="177">
        <f>ROUND(E236*F236,2)</f>
        <v>0</v>
      </c>
      <c r="H236" s="162"/>
      <c r="I236" s="161">
        <f>ROUND(E236*H236,2)</f>
        <v>0</v>
      </c>
      <c r="J236" s="162"/>
      <c r="K236" s="161">
        <f>ROUND(E236*J236,2)</f>
        <v>0</v>
      </c>
      <c r="L236" s="161">
        <v>21</v>
      </c>
      <c r="M236" s="161">
        <f>G236*(1+L236/100)</f>
        <v>0</v>
      </c>
      <c r="N236" s="161">
        <v>0.2</v>
      </c>
      <c r="O236" s="161">
        <f>ROUND(E236*N236,2)</f>
        <v>1.47</v>
      </c>
      <c r="P236" s="161">
        <v>0</v>
      </c>
      <c r="Q236" s="161">
        <f>ROUND(E236*P236,2)</f>
        <v>0</v>
      </c>
      <c r="R236" s="161" t="s">
        <v>428</v>
      </c>
      <c r="S236" s="161" t="s">
        <v>114</v>
      </c>
      <c r="T236" s="161" t="s">
        <v>114</v>
      </c>
      <c r="U236" s="161">
        <v>0</v>
      </c>
      <c r="V236" s="161">
        <f>ROUND(E236*U236,2)</f>
        <v>0</v>
      </c>
      <c r="W236" s="161"/>
      <c r="X236" s="161" t="s">
        <v>429</v>
      </c>
      <c r="Y236" s="152"/>
      <c r="Z236" s="152"/>
      <c r="AA236" s="152"/>
      <c r="AB236" s="152"/>
      <c r="AC236" s="152"/>
      <c r="AD236" s="152"/>
      <c r="AE236" s="152"/>
      <c r="AF236" s="152"/>
      <c r="AG236" s="152" t="s">
        <v>430</v>
      </c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>
      <c r="A237" s="159"/>
      <c r="B237" s="160"/>
      <c r="C237" s="187" t="s">
        <v>280</v>
      </c>
      <c r="D237" s="163"/>
      <c r="E237" s="164">
        <v>7.35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118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>
      <c r="A238" s="159"/>
      <c r="B238" s="160"/>
      <c r="C238" s="187" t="s">
        <v>292</v>
      </c>
      <c r="D238" s="163"/>
      <c r="E238" s="164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61"/>
      <c r="Y238" s="152"/>
      <c r="Z238" s="152"/>
      <c r="AA238" s="152"/>
      <c r="AB238" s="152"/>
      <c r="AC238" s="152"/>
      <c r="AD238" s="152"/>
      <c r="AE238" s="152"/>
      <c r="AF238" s="152"/>
      <c r="AG238" s="152" t="s">
        <v>118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>
      <c r="A239" s="172">
        <v>47</v>
      </c>
      <c r="B239" s="173" t="s">
        <v>433</v>
      </c>
      <c r="C239" s="186" t="s">
        <v>434</v>
      </c>
      <c r="D239" s="174" t="s">
        <v>113</v>
      </c>
      <c r="E239" s="175">
        <v>26.25</v>
      </c>
      <c r="F239" s="176"/>
      <c r="G239" s="177">
        <f>ROUND(E239*F239,2)</f>
        <v>0</v>
      </c>
      <c r="H239" s="162"/>
      <c r="I239" s="161">
        <f>ROUND(E239*H239,2)</f>
        <v>0</v>
      </c>
      <c r="J239" s="162"/>
      <c r="K239" s="161">
        <f>ROUND(E239*J239,2)</f>
        <v>0</v>
      </c>
      <c r="L239" s="161">
        <v>21</v>
      </c>
      <c r="M239" s="161">
        <f>G239*(1+L239/100)</f>
        <v>0</v>
      </c>
      <c r="N239" s="161">
        <v>0.129</v>
      </c>
      <c r="O239" s="161">
        <f>ROUND(E239*N239,2)</f>
        <v>3.39</v>
      </c>
      <c r="P239" s="161">
        <v>0</v>
      </c>
      <c r="Q239" s="161">
        <f>ROUND(E239*P239,2)</f>
        <v>0</v>
      </c>
      <c r="R239" s="161" t="s">
        <v>428</v>
      </c>
      <c r="S239" s="161" t="s">
        <v>114</v>
      </c>
      <c r="T239" s="161" t="s">
        <v>114</v>
      </c>
      <c r="U239" s="161">
        <v>0</v>
      </c>
      <c r="V239" s="161">
        <f>ROUND(E239*U239,2)</f>
        <v>0</v>
      </c>
      <c r="W239" s="161"/>
      <c r="X239" s="161" t="s">
        <v>429</v>
      </c>
      <c r="Y239" s="152"/>
      <c r="Z239" s="152"/>
      <c r="AA239" s="152"/>
      <c r="AB239" s="152"/>
      <c r="AC239" s="152"/>
      <c r="AD239" s="152"/>
      <c r="AE239" s="152"/>
      <c r="AF239" s="152"/>
      <c r="AG239" s="152" t="s">
        <v>430</v>
      </c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ht="22.5" outlineLevel="1">
      <c r="A240" s="159"/>
      <c r="B240" s="160"/>
      <c r="C240" s="187" t="s">
        <v>289</v>
      </c>
      <c r="D240" s="163"/>
      <c r="E240" s="164">
        <v>26.25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152"/>
      <c r="Z240" s="152"/>
      <c r="AA240" s="152"/>
      <c r="AB240" s="152"/>
      <c r="AC240" s="152"/>
      <c r="AD240" s="152"/>
      <c r="AE240" s="152"/>
      <c r="AF240" s="152"/>
      <c r="AG240" s="152" t="s">
        <v>118</v>
      </c>
      <c r="AH240" s="152">
        <v>0</v>
      </c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>
      <c r="A241" s="159"/>
      <c r="B241" s="160"/>
      <c r="C241" s="187" t="s">
        <v>292</v>
      </c>
      <c r="D241" s="163"/>
      <c r="E241" s="164"/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118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>
      <c r="A242" s="172">
        <v>48</v>
      </c>
      <c r="B242" s="173" t="s">
        <v>435</v>
      </c>
      <c r="C242" s="186" t="s">
        <v>436</v>
      </c>
      <c r="D242" s="174" t="s">
        <v>113</v>
      </c>
      <c r="E242" s="175">
        <v>88.2</v>
      </c>
      <c r="F242" s="176"/>
      <c r="G242" s="177">
        <f>ROUND(E242*F242,2)</f>
        <v>0</v>
      </c>
      <c r="H242" s="162"/>
      <c r="I242" s="161">
        <f>ROUND(E242*H242,2)</f>
        <v>0</v>
      </c>
      <c r="J242" s="162"/>
      <c r="K242" s="161">
        <f>ROUND(E242*J242,2)</f>
        <v>0</v>
      </c>
      <c r="L242" s="161">
        <v>21</v>
      </c>
      <c r="M242" s="161">
        <f>G242*(1+L242/100)</f>
        <v>0</v>
      </c>
      <c r="N242" s="161">
        <v>0.1389</v>
      </c>
      <c r="O242" s="161">
        <f>ROUND(E242*N242,2)</f>
        <v>12.25</v>
      </c>
      <c r="P242" s="161">
        <v>0</v>
      </c>
      <c r="Q242" s="161">
        <f>ROUND(E242*P242,2)</f>
        <v>0</v>
      </c>
      <c r="R242" s="161" t="s">
        <v>428</v>
      </c>
      <c r="S242" s="161" t="s">
        <v>114</v>
      </c>
      <c r="T242" s="161" t="s">
        <v>114</v>
      </c>
      <c r="U242" s="161">
        <v>0</v>
      </c>
      <c r="V242" s="161">
        <f>ROUND(E242*U242,2)</f>
        <v>0</v>
      </c>
      <c r="W242" s="161"/>
      <c r="X242" s="161" t="s">
        <v>429</v>
      </c>
      <c r="Y242" s="152"/>
      <c r="Z242" s="152"/>
      <c r="AA242" s="152"/>
      <c r="AB242" s="152"/>
      <c r="AC242" s="152"/>
      <c r="AD242" s="152"/>
      <c r="AE242" s="152"/>
      <c r="AF242" s="152"/>
      <c r="AG242" s="152" t="s">
        <v>430</v>
      </c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>
      <c r="A243" s="159"/>
      <c r="B243" s="160"/>
      <c r="C243" s="187" t="s">
        <v>288</v>
      </c>
      <c r="D243" s="163"/>
      <c r="E243" s="164">
        <v>78.75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2"/>
      <c r="Z243" s="152"/>
      <c r="AA243" s="152"/>
      <c r="AB243" s="152"/>
      <c r="AC243" s="152"/>
      <c r="AD243" s="152"/>
      <c r="AE243" s="152"/>
      <c r="AF243" s="152"/>
      <c r="AG243" s="152" t="s">
        <v>118</v>
      </c>
      <c r="AH243" s="152">
        <v>0</v>
      </c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>
      <c r="A244" s="159"/>
      <c r="B244" s="160"/>
      <c r="C244" s="187" t="s">
        <v>291</v>
      </c>
      <c r="D244" s="163"/>
      <c r="E244" s="164">
        <v>9.4499999999999993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118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>
      <c r="A245" s="159"/>
      <c r="B245" s="160"/>
      <c r="C245" s="187" t="s">
        <v>292</v>
      </c>
      <c r="D245" s="163"/>
      <c r="E245" s="164"/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118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ht="22.5" outlineLevel="1">
      <c r="A246" s="172">
        <v>49</v>
      </c>
      <c r="B246" s="173" t="s">
        <v>437</v>
      </c>
      <c r="C246" s="186" t="s">
        <v>438</v>
      </c>
      <c r="D246" s="174" t="s">
        <v>113</v>
      </c>
      <c r="E246" s="175">
        <v>242.55</v>
      </c>
      <c r="F246" s="176"/>
      <c r="G246" s="177">
        <f>ROUND(E246*F246,2)</f>
        <v>0</v>
      </c>
      <c r="H246" s="162"/>
      <c r="I246" s="161">
        <f>ROUND(E246*H246,2)</f>
        <v>0</v>
      </c>
      <c r="J246" s="162"/>
      <c r="K246" s="161">
        <f>ROUND(E246*J246,2)</f>
        <v>0</v>
      </c>
      <c r="L246" s="161">
        <v>21</v>
      </c>
      <c r="M246" s="161">
        <f>G246*(1+L246/100)</f>
        <v>0</v>
      </c>
      <c r="N246" s="161">
        <v>0.17599999999999999</v>
      </c>
      <c r="O246" s="161">
        <f>ROUND(E246*N246,2)</f>
        <v>42.69</v>
      </c>
      <c r="P246" s="161">
        <v>0</v>
      </c>
      <c r="Q246" s="161">
        <f>ROUND(E246*P246,2)</f>
        <v>0</v>
      </c>
      <c r="R246" s="161" t="s">
        <v>428</v>
      </c>
      <c r="S246" s="161" t="s">
        <v>114</v>
      </c>
      <c r="T246" s="161" t="s">
        <v>114</v>
      </c>
      <c r="U246" s="161">
        <v>0</v>
      </c>
      <c r="V246" s="161">
        <f>ROUND(E246*U246,2)</f>
        <v>0</v>
      </c>
      <c r="W246" s="161"/>
      <c r="X246" s="161" t="s">
        <v>429</v>
      </c>
      <c r="Y246" s="152"/>
      <c r="Z246" s="152"/>
      <c r="AA246" s="152"/>
      <c r="AB246" s="152"/>
      <c r="AC246" s="152"/>
      <c r="AD246" s="152"/>
      <c r="AE246" s="152"/>
      <c r="AF246" s="152"/>
      <c r="AG246" s="152" t="s">
        <v>430</v>
      </c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ht="22.5" outlineLevel="1">
      <c r="A247" s="159"/>
      <c r="B247" s="160"/>
      <c r="C247" s="187" t="s">
        <v>439</v>
      </c>
      <c r="D247" s="163"/>
      <c r="E247" s="164">
        <v>215.25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118</v>
      </c>
      <c r="AH247" s="152">
        <v>0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ht="22.5" outlineLevel="1">
      <c r="A248" s="159"/>
      <c r="B248" s="160"/>
      <c r="C248" s="187" t="s">
        <v>440</v>
      </c>
      <c r="D248" s="163"/>
      <c r="E248" s="164">
        <v>27.3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2"/>
      <c r="Z248" s="152"/>
      <c r="AA248" s="152"/>
      <c r="AB248" s="152"/>
      <c r="AC248" s="152"/>
      <c r="AD248" s="152"/>
      <c r="AE248" s="152"/>
      <c r="AF248" s="152"/>
      <c r="AG248" s="152" t="s">
        <v>118</v>
      </c>
      <c r="AH248" s="152">
        <v>0</v>
      </c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>
      <c r="A249" s="159"/>
      <c r="B249" s="160"/>
      <c r="C249" s="187" t="s">
        <v>292</v>
      </c>
      <c r="D249" s="163"/>
      <c r="E249" s="164"/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118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ht="22.5" outlineLevel="1">
      <c r="A250" s="172">
        <v>50</v>
      </c>
      <c r="B250" s="173" t="s">
        <v>441</v>
      </c>
      <c r="C250" s="186" t="s">
        <v>442</v>
      </c>
      <c r="D250" s="174" t="s">
        <v>113</v>
      </c>
      <c r="E250" s="175">
        <v>12.6</v>
      </c>
      <c r="F250" s="176"/>
      <c r="G250" s="177">
        <f>ROUND(E250*F250,2)</f>
        <v>0</v>
      </c>
      <c r="H250" s="162"/>
      <c r="I250" s="161">
        <f>ROUND(E250*H250,2)</f>
        <v>0</v>
      </c>
      <c r="J250" s="162"/>
      <c r="K250" s="161">
        <f>ROUND(E250*J250,2)</f>
        <v>0</v>
      </c>
      <c r="L250" s="161">
        <v>21</v>
      </c>
      <c r="M250" s="161">
        <f>G250*(1+L250/100)</f>
        <v>0</v>
      </c>
      <c r="N250" s="161">
        <v>0.17599999999999999</v>
      </c>
      <c r="O250" s="161">
        <f>ROUND(E250*N250,2)</f>
        <v>2.2200000000000002</v>
      </c>
      <c r="P250" s="161">
        <v>0</v>
      </c>
      <c r="Q250" s="161">
        <f>ROUND(E250*P250,2)</f>
        <v>0</v>
      </c>
      <c r="R250" s="161" t="s">
        <v>428</v>
      </c>
      <c r="S250" s="161" t="s">
        <v>114</v>
      </c>
      <c r="T250" s="161" t="s">
        <v>114</v>
      </c>
      <c r="U250" s="161">
        <v>0</v>
      </c>
      <c r="V250" s="161">
        <f>ROUND(E250*U250,2)</f>
        <v>0</v>
      </c>
      <c r="W250" s="161"/>
      <c r="X250" s="161" t="s">
        <v>429</v>
      </c>
      <c r="Y250" s="152"/>
      <c r="Z250" s="152"/>
      <c r="AA250" s="152"/>
      <c r="AB250" s="152"/>
      <c r="AC250" s="152"/>
      <c r="AD250" s="152"/>
      <c r="AE250" s="152"/>
      <c r="AF250" s="152"/>
      <c r="AG250" s="152" t="s">
        <v>430</v>
      </c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ht="22.5" outlineLevel="1">
      <c r="A251" s="159"/>
      <c r="B251" s="160"/>
      <c r="C251" s="187" t="s">
        <v>443</v>
      </c>
      <c r="D251" s="163"/>
      <c r="E251" s="164">
        <v>12.6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2"/>
      <c r="Z251" s="152"/>
      <c r="AA251" s="152"/>
      <c r="AB251" s="152"/>
      <c r="AC251" s="152"/>
      <c r="AD251" s="152"/>
      <c r="AE251" s="152"/>
      <c r="AF251" s="152"/>
      <c r="AG251" s="152" t="s">
        <v>118</v>
      </c>
      <c r="AH251" s="152">
        <v>0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>
      <c r="A252" s="159"/>
      <c r="B252" s="160"/>
      <c r="C252" s="187" t="s">
        <v>292</v>
      </c>
      <c r="D252" s="163"/>
      <c r="E252" s="164"/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52"/>
      <c r="Z252" s="152"/>
      <c r="AA252" s="152"/>
      <c r="AB252" s="152"/>
      <c r="AC252" s="152"/>
      <c r="AD252" s="152"/>
      <c r="AE252" s="152"/>
      <c r="AF252" s="152"/>
      <c r="AG252" s="152" t="s">
        <v>118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>
      <c r="A253" s="178">
        <v>51</v>
      </c>
      <c r="B253" s="179" t="s">
        <v>444</v>
      </c>
      <c r="C253" s="188" t="s">
        <v>445</v>
      </c>
      <c r="D253" s="180" t="s">
        <v>113</v>
      </c>
      <c r="E253" s="181">
        <v>0</v>
      </c>
      <c r="F253" s="182"/>
      <c r="G253" s="183">
        <f>ROUND(E253*F253,2)</f>
        <v>0</v>
      </c>
      <c r="H253" s="162"/>
      <c r="I253" s="161">
        <f>ROUND(E253*H253,2)</f>
        <v>0</v>
      </c>
      <c r="J253" s="162"/>
      <c r="K253" s="161">
        <f>ROUND(E253*J253,2)</f>
        <v>0</v>
      </c>
      <c r="L253" s="161">
        <v>21</v>
      </c>
      <c r="M253" s="161">
        <f>G253*(1+L253/100)</f>
        <v>0</v>
      </c>
      <c r="N253" s="161">
        <v>0.13200000000000001</v>
      </c>
      <c r="O253" s="161">
        <f>ROUND(E253*N253,2)</f>
        <v>0</v>
      </c>
      <c r="P253" s="161">
        <v>0</v>
      </c>
      <c r="Q253" s="161">
        <f>ROUND(E253*P253,2)</f>
        <v>0</v>
      </c>
      <c r="R253" s="161" t="s">
        <v>428</v>
      </c>
      <c r="S253" s="161" t="s">
        <v>114</v>
      </c>
      <c r="T253" s="161" t="s">
        <v>114</v>
      </c>
      <c r="U253" s="161">
        <v>0</v>
      </c>
      <c r="V253" s="161">
        <f>ROUND(E253*U253,2)</f>
        <v>0</v>
      </c>
      <c r="W253" s="161"/>
      <c r="X253" s="161" t="s">
        <v>429</v>
      </c>
      <c r="Y253" s="152"/>
      <c r="Z253" s="152"/>
      <c r="AA253" s="152"/>
      <c r="AB253" s="152"/>
      <c r="AC253" s="152"/>
      <c r="AD253" s="152"/>
      <c r="AE253" s="152"/>
      <c r="AF253" s="152"/>
      <c r="AG253" s="152" t="s">
        <v>430</v>
      </c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ht="22.5" outlineLevel="1">
      <c r="A254" s="172">
        <v>52</v>
      </c>
      <c r="B254" s="173" t="s">
        <v>446</v>
      </c>
      <c r="C254" s="186" t="s">
        <v>447</v>
      </c>
      <c r="D254" s="174" t="s">
        <v>113</v>
      </c>
      <c r="E254" s="175">
        <v>357</v>
      </c>
      <c r="F254" s="176"/>
      <c r="G254" s="177">
        <f>ROUND(E254*F254,2)</f>
        <v>0</v>
      </c>
      <c r="H254" s="162"/>
      <c r="I254" s="161">
        <f>ROUND(E254*H254,2)</f>
        <v>0</v>
      </c>
      <c r="J254" s="162"/>
      <c r="K254" s="161">
        <f>ROUND(E254*J254,2)</f>
        <v>0</v>
      </c>
      <c r="L254" s="161">
        <v>21</v>
      </c>
      <c r="M254" s="161">
        <f>G254*(1+L254/100)</f>
        <v>0</v>
      </c>
      <c r="N254" s="161">
        <v>0.22800000000000001</v>
      </c>
      <c r="O254" s="161">
        <f>ROUND(E254*N254,2)</f>
        <v>81.400000000000006</v>
      </c>
      <c r="P254" s="161">
        <v>0</v>
      </c>
      <c r="Q254" s="161">
        <f>ROUND(E254*P254,2)</f>
        <v>0</v>
      </c>
      <c r="R254" s="161" t="s">
        <v>428</v>
      </c>
      <c r="S254" s="161" t="s">
        <v>114</v>
      </c>
      <c r="T254" s="161" t="s">
        <v>114</v>
      </c>
      <c r="U254" s="161">
        <v>0</v>
      </c>
      <c r="V254" s="161">
        <f>ROUND(E254*U254,2)</f>
        <v>0</v>
      </c>
      <c r="W254" s="161"/>
      <c r="X254" s="161" t="s">
        <v>429</v>
      </c>
      <c r="Y254" s="152"/>
      <c r="Z254" s="152"/>
      <c r="AA254" s="152"/>
      <c r="AB254" s="152"/>
      <c r="AC254" s="152"/>
      <c r="AD254" s="152"/>
      <c r="AE254" s="152"/>
      <c r="AF254" s="152"/>
      <c r="AG254" s="152" t="s">
        <v>430</v>
      </c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>
      <c r="A255" s="159"/>
      <c r="B255" s="160"/>
      <c r="C255" s="187" t="s">
        <v>448</v>
      </c>
      <c r="D255" s="163"/>
      <c r="E255" s="164"/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2"/>
      <c r="Z255" s="152"/>
      <c r="AA255" s="152"/>
      <c r="AB255" s="152"/>
      <c r="AC255" s="152"/>
      <c r="AD255" s="152"/>
      <c r="AE255" s="152"/>
      <c r="AF255" s="152"/>
      <c r="AG255" s="152" t="s">
        <v>118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>
      <c r="A256" s="159"/>
      <c r="B256" s="160"/>
      <c r="C256" s="187" t="s">
        <v>449</v>
      </c>
      <c r="D256" s="163"/>
      <c r="E256" s="164">
        <v>357</v>
      </c>
      <c r="F256" s="161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118</v>
      </c>
      <c r="AH256" s="152">
        <v>0</v>
      </c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>
      <c r="A257" s="159"/>
      <c r="B257" s="160"/>
      <c r="C257" s="187" t="s">
        <v>292</v>
      </c>
      <c r="D257" s="163"/>
      <c r="E257" s="164"/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118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>
      <c r="A258" s="172">
        <v>53</v>
      </c>
      <c r="B258" s="173" t="s">
        <v>450</v>
      </c>
      <c r="C258" s="186" t="s">
        <v>451</v>
      </c>
      <c r="D258" s="174" t="s">
        <v>113</v>
      </c>
      <c r="E258" s="175">
        <v>29.4</v>
      </c>
      <c r="F258" s="176"/>
      <c r="G258" s="177">
        <f>ROUND(E258*F258,2)</f>
        <v>0</v>
      </c>
      <c r="H258" s="162"/>
      <c r="I258" s="161">
        <f>ROUND(E258*H258,2)</f>
        <v>0</v>
      </c>
      <c r="J258" s="162"/>
      <c r="K258" s="161">
        <f>ROUND(E258*J258,2)</f>
        <v>0</v>
      </c>
      <c r="L258" s="161">
        <v>21</v>
      </c>
      <c r="M258" s="161">
        <f>G258*(1+L258/100)</f>
        <v>0</v>
      </c>
      <c r="N258" s="161">
        <v>0.188</v>
      </c>
      <c r="O258" s="161">
        <f>ROUND(E258*N258,2)</f>
        <v>5.53</v>
      </c>
      <c r="P258" s="161">
        <v>0</v>
      </c>
      <c r="Q258" s="161">
        <f>ROUND(E258*P258,2)</f>
        <v>0</v>
      </c>
      <c r="R258" s="161" t="s">
        <v>428</v>
      </c>
      <c r="S258" s="161" t="s">
        <v>114</v>
      </c>
      <c r="T258" s="161" t="s">
        <v>114</v>
      </c>
      <c r="U258" s="161">
        <v>0</v>
      </c>
      <c r="V258" s="161">
        <f>ROUND(E258*U258,2)</f>
        <v>0</v>
      </c>
      <c r="W258" s="161"/>
      <c r="X258" s="161" t="s">
        <v>429</v>
      </c>
      <c r="Y258" s="152"/>
      <c r="Z258" s="152"/>
      <c r="AA258" s="152"/>
      <c r="AB258" s="152"/>
      <c r="AC258" s="152"/>
      <c r="AD258" s="152"/>
      <c r="AE258" s="152"/>
      <c r="AF258" s="152"/>
      <c r="AG258" s="152" t="s">
        <v>430</v>
      </c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ht="22.5" outlineLevel="1">
      <c r="A259" s="159"/>
      <c r="B259" s="160"/>
      <c r="C259" s="187" t="s">
        <v>452</v>
      </c>
      <c r="D259" s="163"/>
      <c r="E259" s="164">
        <v>29.4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2"/>
      <c r="Z259" s="152"/>
      <c r="AA259" s="152"/>
      <c r="AB259" s="152"/>
      <c r="AC259" s="152"/>
      <c r="AD259" s="152"/>
      <c r="AE259" s="152"/>
      <c r="AF259" s="152"/>
      <c r="AG259" s="152" t="s">
        <v>118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>
      <c r="A260" s="159"/>
      <c r="B260" s="160"/>
      <c r="C260" s="187" t="s">
        <v>292</v>
      </c>
      <c r="D260" s="163"/>
      <c r="E260" s="164"/>
      <c r="F260" s="161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  <c r="Y260" s="152"/>
      <c r="Z260" s="152"/>
      <c r="AA260" s="152"/>
      <c r="AB260" s="152"/>
      <c r="AC260" s="152"/>
      <c r="AD260" s="152"/>
      <c r="AE260" s="152"/>
      <c r="AF260" s="152"/>
      <c r="AG260" s="152" t="s">
        <v>118</v>
      </c>
      <c r="AH260" s="152">
        <v>0</v>
      </c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>
      <c r="A261" s="166" t="s">
        <v>109</v>
      </c>
      <c r="B261" s="167" t="s">
        <v>70</v>
      </c>
      <c r="C261" s="185" t="s">
        <v>71</v>
      </c>
      <c r="D261" s="168"/>
      <c r="E261" s="169"/>
      <c r="F261" s="170"/>
      <c r="G261" s="171">
        <f>SUMIF(AG262:AG274,"&lt;&gt;NOR",G262:G274)</f>
        <v>0</v>
      </c>
      <c r="H261" s="165"/>
      <c r="I261" s="165">
        <f>SUM(I262:I274)</f>
        <v>0</v>
      </c>
      <c r="J261" s="165"/>
      <c r="K261" s="165">
        <f>SUM(K262:K274)</f>
        <v>0</v>
      </c>
      <c r="L261" s="165"/>
      <c r="M261" s="165">
        <f>SUM(M262:M274)</f>
        <v>0</v>
      </c>
      <c r="N261" s="165"/>
      <c r="O261" s="165">
        <f>SUM(O262:O274)</f>
        <v>69.53</v>
      </c>
      <c r="P261" s="165"/>
      <c r="Q261" s="165">
        <f>SUM(Q262:Q274)</f>
        <v>0</v>
      </c>
      <c r="R261" s="165"/>
      <c r="S261" s="165"/>
      <c r="T261" s="165"/>
      <c r="U261" s="165"/>
      <c r="V261" s="165">
        <f>SUM(V262:V274)</f>
        <v>19.09</v>
      </c>
      <c r="W261" s="165"/>
      <c r="X261" s="165"/>
      <c r="AG261" t="s">
        <v>110</v>
      </c>
    </row>
    <row r="262" spans="1:60" outlineLevel="1">
      <c r="A262" s="172">
        <v>54</v>
      </c>
      <c r="B262" s="173" t="s">
        <v>453</v>
      </c>
      <c r="C262" s="186" t="s">
        <v>454</v>
      </c>
      <c r="D262" s="174" t="s">
        <v>174</v>
      </c>
      <c r="E262" s="175">
        <v>5</v>
      </c>
      <c r="F262" s="176"/>
      <c r="G262" s="177">
        <f>ROUND(E262*F262,2)</f>
        <v>0</v>
      </c>
      <c r="H262" s="162"/>
      <c r="I262" s="161">
        <f>ROUND(E262*H262,2)</f>
        <v>0</v>
      </c>
      <c r="J262" s="162"/>
      <c r="K262" s="161">
        <f>ROUND(E262*J262,2)</f>
        <v>0</v>
      </c>
      <c r="L262" s="161">
        <v>21</v>
      </c>
      <c r="M262" s="161">
        <f>G262*(1+L262/100)</f>
        <v>0</v>
      </c>
      <c r="N262" s="161">
        <v>0.43093999999999999</v>
      </c>
      <c r="O262" s="161">
        <f>ROUND(E262*N262,2)</f>
        <v>2.15</v>
      </c>
      <c r="P262" s="161">
        <v>0</v>
      </c>
      <c r="Q262" s="161">
        <f>ROUND(E262*P262,2)</f>
        <v>0</v>
      </c>
      <c r="R262" s="161"/>
      <c r="S262" s="161" t="s">
        <v>114</v>
      </c>
      <c r="T262" s="161" t="s">
        <v>114</v>
      </c>
      <c r="U262" s="161">
        <v>3.8170000000000002</v>
      </c>
      <c r="V262" s="161">
        <f>ROUND(E262*U262,2)</f>
        <v>19.09</v>
      </c>
      <c r="W262" s="161"/>
      <c r="X262" s="161" t="s">
        <v>115</v>
      </c>
      <c r="Y262" s="152"/>
      <c r="Z262" s="152"/>
      <c r="AA262" s="152"/>
      <c r="AB262" s="152"/>
      <c r="AC262" s="152"/>
      <c r="AD262" s="152"/>
      <c r="AE262" s="152"/>
      <c r="AF262" s="152"/>
      <c r="AG262" s="152" t="s">
        <v>116</v>
      </c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ht="22.5" outlineLevel="1">
      <c r="A263" s="159"/>
      <c r="B263" s="160"/>
      <c r="C263" s="187" t="s">
        <v>455</v>
      </c>
      <c r="D263" s="163"/>
      <c r="E263" s="164">
        <v>5</v>
      </c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52"/>
      <c r="Z263" s="152"/>
      <c r="AA263" s="152"/>
      <c r="AB263" s="152"/>
      <c r="AC263" s="152"/>
      <c r="AD263" s="152"/>
      <c r="AE263" s="152"/>
      <c r="AF263" s="152"/>
      <c r="AG263" s="152" t="s">
        <v>118</v>
      </c>
      <c r="AH263" s="152">
        <v>0</v>
      </c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>
      <c r="A264" s="159"/>
      <c r="B264" s="160"/>
      <c r="C264" s="187" t="s">
        <v>266</v>
      </c>
      <c r="D264" s="163"/>
      <c r="E264" s="164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52"/>
      <c r="Z264" s="152"/>
      <c r="AA264" s="152"/>
      <c r="AB264" s="152"/>
      <c r="AC264" s="152"/>
      <c r="AD264" s="152"/>
      <c r="AE264" s="152"/>
      <c r="AF264" s="152"/>
      <c r="AG264" s="152" t="s">
        <v>118</v>
      </c>
      <c r="AH264" s="152">
        <v>0</v>
      </c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ht="22.5" outlineLevel="1">
      <c r="A265" s="172">
        <v>55</v>
      </c>
      <c r="B265" s="173" t="s">
        <v>456</v>
      </c>
      <c r="C265" s="186" t="s">
        <v>457</v>
      </c>
      <c r="D265" s="174" t="s">
        <v>141</v>
      </c>
      <c r="E265" s="175">
        <v>121</v>
      </c>
      <c r="F265" s="176"/>
      <c r="G265" s="177">
        <f>ROUND(E265*F265,2)</f>
        <v>0</v>
      </c>
      <c r="H265" s="162"/>
      <c r="I265" s="161">
        <f>ROUND(E265*H265,2)</f>
        <v>0</v>
      </c>
      <c r="J265" s="162"/>
      <c r="K265" s="161">
        <f>ROUND(E265*J265,2)</f>
        <v>0</v>
      </c>
      <c r="L265" s="161">
        <v>21</v>
      </c>
      <c r="M265" s="161">
        <f>G265*(1+L265/100)</f>
        <v>0</v>
      </c>
      <c r="N265" s="161">
        <v>0.43651000000000001</v>
      </c>
      <c r="O265" s="161">
        <f>ROUND(E265*N265,2)</f>
        <v>52.82</v>
      </c>
      <c r="P265" s="161">
        <v>0</v>
      </c>
      <c r="Q265" s="161">
        <f>ROUND(E265*P265,2)</f>
        <v>0</v>
      </c>
      <c r="R265" s="161"/>
      <c r="S265" s="161" t="s">
        <v>114</v>
      </c>
      <c r="T265" s="161" t="s">
        <v>114</v>
      </c>
      <c r="U265" s="161">
        <v>0</v>
      </c>
      <c r="V265" s="161">
        <f>ROUND(E265*U265,2)</f>
        <v>0</v>
      </c>
      <c r="W265" s="161"/>
      <c r="X265" s="161" t="s">
        <v>167</v>
      </c>
      <c r="Y265" s="152"/>
      <c r="Z265" s="152"/>
      <c r="AA265" s="152"/>
      <c r="AB265" s="152"/>
      <c r="AC265" s="152"/>
      <c r="AD265" s="152"/>
      <c r="AE265" s="152"/>
      <c r="AF265" s="152"/>
      <c r="AG265" s="152" t="s">
        <v>168</v>
      </c>
      <c r="AH265" s="152"/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>
      <c r="A266" s="159"/>
      <c r="B266" s="160"/>
      <c r="C266" s="187" t="s">
        <v>458</v>
      </c>
      <c r="D266" s="163"/>
      <c r="E266" s="164">
        <v>121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2"/>
      <c r="Z266" s="152"/>
      <c r="AA266" s="152"/>
      <c r="AB266" s="152"/>
      <c r="AC266" s="152"/>
      <c r="AD266" s="152"/>
      <c r="AE266" s="152"/>
      <c r="AF266" s="152"/>
      <c r="AG266" s="152" t="s">
        <v>118</v>
      </c>
      <c r="AH266" s="152">
        <v>0</v>
      </c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>
      <c r="A267" s="159"/>
      <c r="B267" s="160"/>
      <c r="C267" s="187" t="s">
        <v>292</v>
      </c>
      <c r="D267" s="163"/>
      <c r="E267" s="164"/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52"/>
      <c r="Z267" s="152"/>
      <c r="AA267" s="152"/>
      <c r="AB267" s="152"/>
      <c r="AC267" s="152"/>
      <c r="AD267" s="152"/>
      <c r="AE267" s="152"/>
      <c r="AF267" s="152"/>
      <c r="AG267" s="152" t="s">
        <v>118</v>
      </c>
      <c r="AH267" s="152">
        <v>0</v>
      </c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>
      <c r="A268" s="172">
        <v>56</v>
      </c>
      <c r="B268" s="173" t="s">
        <v>459</v>
      </c>
      <c r="C268" s="186" t="s">
        <v>460</v>
      </c>
      <c r="D268" s="174" t="s">
        <v>141</v>
      </c>
      <c r="E268" s="175">
        <v>28</v>
      </c>
      <c r="F268" s="176"/>
      <c r="G268" s="177">
        <f>ROUND(E268*F268,2)</f>
        <v>0</v>
      </c>
      <c r="H268" s="162"/>
      <c r="I268" s="161">
        <f>ROUND(E268*H268,2)</f>
        <v>0</v>
      </c>
      <c r="J268" s="162"/>
      <c r="K268" s="161">
        <f>ROUND(E268*J268,2)</f>
        <v>0</v>
      </c>
      <c r="L268" s="161">
        <v>21</v>
      </c>
      <c r="M268" s="161">
        <f>G268*(1+L268/100)</f>
        <v>0</v>
      </c>
      <c r="N268" s="161">
        <v>0.51870000000000005</v>
      </c>
      <c r="O268" s="161">
        <f>ROUND(E268*N268,2)</f>
        <v>14.52</v>
      </c>
      <c r="P268" s="161">
        <v>0</v>
      </c>
      <c r="Q268" s="161">
        <f>ROUND(E268*P268,2)</f>
        <v>0</v>
      </c>
      <c r="R268" s="161"/>
      <c r="S268" s="161" t="s">
        <v>114</v>
      </c>
      <c r="T268" s="161" t="s">
        <v>114</v>
      </c>
      <c r="U268" s="161">
        <v>0</v>
      </c>
      <c r="V268" s="161">
        <f>ROUND(E268*U268,2)</f>
        <v>0</v>
      </c>
      <c r="W268" s="161"/>
      <c r="X268" s="161" t="s">
        <v>167</v>
      </c>
      <c r="Y268" s="152"/>
      <c r="Z268" s="152"/>
      <c r="AA268" s="152"/>
      <c r="AB268" s="152"/>
      <c r="AC268" s="152"/>
      <c r="AD268" s="152"/>
      <c r="AE268" s="152"/>
      <c r="AF268" s="152"/>
      <c r="AG268" s="152" t="s">
        <v>168</v>
      </c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>
      <c r="A269" s="159"/>
      <c r="B269" s="160"/>
      <c r="C269" s="187" t="s">
        <v>461</v>
      </c>
      <c r="D269" s="163"/>
      <c r="E269" s="164">
        <v>25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2"/>
      <c r="Z269" s="152"/>
      <c r="AA269" s="152"/>
      <c r="AB269" s="152"/>
      <c r="AC269" s="152"/>
      <c r="AD269" s="152"/>
      <c r="AE269" s="152"/>
      <c r="AF269" s="152"/>
      <c r="AG269" s="152" t="s">
        <v>118</v>
      </c>
      <c r="AH269" s="152">
        <v>0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>
      <c r="A270" s="159"/>
      <c r="B270" s="160"/>
      <c r="C270" s="187" t="s">
        <v>462</v>
      </c>
      <c r="D270" s="163"/>
      <c r="E270" s="164">
        <v>3</v>
      </c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118</v>
      </c>
      <c r="AH270" s="152">
        <v>0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>
      <c r="A271" s="159"/>
      <c r="B271" s="160"/>
      <c r="C271" s="187" t="s">
        <v>292</v>
      </c>
      <c r="D271" s="163"/>
      <c r="E271" s="164"/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2"/>
      <c r="Z271" s="152"/>
      <c r="AA271" s="152"/>
      <c r="AB271" s="152"/>
      <c r="AC271" s="152"/>
      <c r="AD271" s="152"/>
      <c r="AE271" s="152"/>
      <c r="AF271" s="152"/>
      <c r="AG271" s="152" t="s">
        <v>118</v>
      </c>
      <c r="AH271" s="152">
        <v>0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ht="22.5" outlineLevel="1">
      <c r="A272" s="172">
        <v>57</v>
      </c>
      <c r="B272" s="173" t="s">
        <v>463</v>
      </c>
      <c r="C272" s="186" t="s">
        <v>464</v>
      </c>
      <c r="D272" s="174" t="s">
        <v>174</v>
      </c>
      <c r="E272" s="175">
        <v>1</v>
      </c>
      <c r="F272" s="176"/>
      <c r="G272" s="177">
        <f>ROUND(E272*F272,2)</f>
        <v>0</v>
      </c>
      <c r="H272" s="162"/>
      <c r="I272" s="161">
        <f>ROUND(E272*H272,2)</f>
        <v>0</v>
      </c>
      <c r="J272" s="162"/>
      <c r="K272" s="161">
        <f>ROUND(E272*J272,2)</f>
        <v>0</v>
      </c>
      <c r="L272" s="161">
        <v>21</v>
      </c>
      <c r="M272" s="161">
        <f>G272*(1+L272/100)</f>
        <v>0</v>
      </c>
      <c r="N272" s="161">
        <v>4.1599999999999998E-2</v>
      </c>
      <c r="O272" s="161">
        <f>ROUND(E272*N272,2)</f>
        <v>0.04</v>
      </c>
      <c r="P272" s="161">
        <v>0</v>
      </c>
      <c r="Q272" s="161">
        <f>ROUND(E272*P272,2)</f>
        <v>0</v>
      </c>
      <c r="R272" s="161"/>
      <c r="S272" s="161" t="s">
        <v>114</v>
      </c>
      <c r="T272" s="161" t="s">
        <v>114</v>
      </c>
      <c r="U272" s="161">
        <v>0</v>
      </c>
      <c r="V272" s="161">
        <f>ROUND(E272*U272,2)</f>
        <v>0</v>
      </c>
      <c r="W272" s="161"/>
      <c r="X272" s="161" t="s">
        <v>167</v>
      </c>
      <c r="Y272" s="152"/>
      <c r="Z272" s="152"/>
      <c r="AA272" s="152"/>
      <c r="AB272" s="152"/>
      <c r="AC272" s="152"/>
      <c r="AD272" s="152"/>
      <c r="AE272" s="152"/>
      <c r="AF272" s="152"/>
      <c r="AG272" s="152" t="s">
        <v>168</v>
      </c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>
      <c r="A273" s="159"/>
      <c r="B273" s="160"/>
      <c r="C273" s="187" t="s">
        <v>465</v>
      </c>
      <c r="D273" s="163"/>
      <c r="E273" s="164">
        <v>1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118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>
      <c r="A274" s="159"/>
      <c r="B274" s="160"/>
      <c r="C274" s="187" t="s">
        <v>266</v>
      </c>
      <c r="D274" s="163"/>
      <c r="E274" s="164"/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52"/>
      <c r="Z274" s="152"/>
      <c r="AA274" s="152"/>
      <c r="AB274" s="152"/>
      <c r="AC274" s="152"/>
      <c r="AD274" s="152"/>
      <c r="AE274" s="152"/>
      <c r="AF274" s="152"/>
      <c r="AG274" s="152" t="s">
        <v>118</v>
      </c>
      <c r="AH274" s="152">
        <v>0</v>
      </c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>
      <c r="A275" s="166" t="s">
        <v>109</v>
      </c>
      <c r="B275" s="167" t="s">
        <v>72</v>
      </c>
      <c r="C275" s="185" t="s">
        <v>73</v>
      </c>
      <c r="D275" s="168"/>
      <c r="E275" s="169"/>
      <c r="F275" s="170"/>
      <c r="G275" s="171">
        <f>SUMIF(AG276:AG367,"&lt;&gt;NOR",G276:G367)</f>
        <v>0</v>
      </c>
      <c r="H275" s="165"/>
      <c r="I275" s="165">
        <f>SUM(I276:I367)</f>
        <v>0</v>
      </c>
      <c r="J275" s="165"/>
      <c r="K275" s="165">
        <f>SUM(K276:K367)</f>
        <v>0</v>
      </c>
      <c r="L275" s="165"/>
      <c r="M275" s="165">
        <f>SUM(M276:M367)</f>
        <v>0</v>
      </c>
      <c r="N275" s="165"/>
      <c r="O275" s="165">
        <f>SUM(O276:O367)</f>
        <v>123.59</v>
      </c>
      <c r="P275" s="165"/>
      <c r="Q275" s="165">
        <f>SUM(Q276:Q367)</f>
        <v>0</v>
      </c>
      <c r="R275" s="165"/>
      <c r="S275" s="165"/>
      <c r="T275" s="165"/>
      <c r="U275" s="165"/>
      <c r="V275" s="165">
        <f>SUM(V276:V367)</f>
        <v>229.6</v>
      </c>
      <c r="W275" s="165"/>
      <c r="X275" s="165"/>
      <c r="AG275" t="s">
        <v>110</v>
      </c>
    </row>
    <row r="276" spans="1:60" outlineLevel="1">
      <c r="A276" s="172">
        <v>58</v>
      </c>
      <c r="B276" s="173" t="s">
        <v>466</v>
      </c>
      <c r="C276" s="186" t="s">
        <v>467</v>
      </c>
      <c r="D276" s="174" t="s">
        <v>141</v>
      </c>
      <c r="E276" s="175">
        <v>69</v>
      </c>
      <c r="F276" s="176"/>
      <c r="G276" s="177">
        <f>ROUND(E276*F276,2)</f>
        <v>0</v>
      </c>
      <c r="H276" s="162"/>
      <c r="I276" s="161">
        <f>ROUND(E276*H276,2)</f>
        <v>0</v>
      </c>
      <c r="J276" s="162"/>
      <c r="K276" s="161">
        <f>ROUND(E276*J276,2)</f>
        <v>0</v>
      </c>
      <c r="L276" s="161">
        <v>21</v>
      </c>
      <c r="M276" s="161">
        <f>G276*(1+L276/100)</f>
        <v>0</v>
      </c>
      <c r="N276" s="161">
        <v>4.4729999999999999E-2</v>
      </c>
      <c r="O276" s="161">
        <f>ROUND(E276*N276,2)</f>
        <v>3.09</v>
      </c>
      <c r="P276" s="161">
        <v>0</v>
      </c>
      <c r="Q276" s="161">
        <f>ROUND(E276*P276,2)</f>
        <v>0</v>
      </c>
      <c r="R276" s="161"/>
      <c r="S276" s="161" t="s">
        <v>114</v>
      </c>
      <c r="T276" s="161" t="s">
        <v>114</v>
      </c>
      <c r="U276" s="161">
        <v>0.81</v>
      </c>
      <c r="V276" s="161">
        <f>ROUND(E276*U276,2)</f>
        <v>55.89</v>
      </c>
      <c r="W276" s="161"/>
      <c r="X276" s="161" t="s">
        <v>115</v>
      </c>
      <c r="Y276" s="152"/>
      <c r="Z276" s="152"/>
      <c r="AA276" s="152"/>
      <c r="AB276" s="152"/>
      <c r="AC276" s="152"/>
      <c r="AD276" s="152"/>
      <c r="AE276" s="152"/>
      <c r="AF276" s="152"/>
      <c r="AG276" s="152" t="s">
        <v>116</v>
      </c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ht="22.5" outlineLevel="1">
      <c r="A277" s="159"/>
      <c r="B277" s="160"/>
      <c r="C277" s="187" t="s">
        <v>468</v>
      </c>
      <c r="D277" s="163"/>
      <c r="E277" s="164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  <c r="Y277" s="152"/>
      <c r="Z277" s="152"/>
      <c r="AA277" s="152"/>
      <c r="AB277" s="152"/>
      <c r="AC277" s="152"/>
      <c r="AD277" s="152"/>
      <c r="AE277" s="152"/>
      <c r="AF277" s="152"/>
      <c r="AG277" s="152" t="s">
        <v>118</v>
      </c>
      <c r="AH277" s="152">
        <v>0</v>
      </c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ht="22.5" outlineLevel="1">
      <c r="A278" s="159"/>
      <c r="B278" s="160"/>
      <c r="C278" s="187" t="s">
        <v>469</v>
      </c>
      <c r="D278" s="163"/>
      <c r="E278" s="164">
        <v>65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118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ht="22.5" outlineLevel="1">
      <c r="A279" s="159"/>
      <c r="B279" s="160"/>
      <c r="C279" s="187" t="s">
        <v>470</v>
      </c>
      <c r="D279" s="163"/>
      <c r="E279" s="164">
        <v>4</v>
      </c>
      <c r="F279" s="161"/>
      <c r="G279" s="161"/>
      <c r="H279" s="161"/>
      <c r="I279" s="161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61"/>
      <c r="U279" s="161"/>
      <c r="V279" s="161"/>
      <c r="W279" s="161"/>
      <c r="X279" s="161"/>
      <c r="Y279" s="152"/>
      <c r="Z279" s="152"/>
      <c r="AA279" s="152"/>
      <c r="AB279" s="152"/>
      <c r="AC279" s="152"/>
      <c r="AD279" s="152"/>
      <c r="AE279" s="152"/>
      <c r="AF279" s="152"/>
      <c r="AG279" s="152" t="s">
        <v>118</v>
      </c>
      <c r="AH279" s="152">
        <v>0</v>
      </c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ht="22.5" outlineLevel="1">
      <c r="A280" s="159"/>
      <c r="B280" s="160"/>
      <c r="C280" s="187" t="s">
        <v>471</v>
      </c>
      <c r="D280" s="163"/>
      <c r="E280" s="164"/>
      <c r="F280" s="161"/>
      <c r="G280" s="161"/>
      <c r="H280" s="161"/>
      <c r="I280" s="161"/>
      <c r="J280" s="161"/>
      <c r="K280" s="161"/>
      <c r="L280" s="161"/>
      <c r="M280" s="161"/>
      <c r="N280" s="161"/>
      <c r="O280" s="161"/>
      <c r="P280" s="161"/>
      <c r="Q280" s="161"/>
      <c r="R280" s="161"/>
      <c r="S280" s="161"/>
      <c r="T280" s="161"/>
      <c r="U280" s="161"/>
      <c r="V280" s="161"/>
      <c r="W280" s="161"/>
      <c r="X280" s="161"/>
      <c r="Y280" s="152"/>
      <c r="Z280" s="152"/>
      <c r="AA280" s="152"/>
      <c r="AB280" s="152"/>
      <c r="AC280" s="152"/>
      <c r="AD280" s="152"/>
      <c r="AE280" s="152"/>
      <c r="AF280" s="152"/>
      <c r="AG280" s="152" t="s">
        <v>118</v>
      </c>
      <c r="AH280" s="152">
        <v>0</v>
      </c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>
      <c r="A281" s="159"/>
      <c r="B281" s="160"/>
      <c r="C281" s="187" t="s">
        <v>472</v>
      </c>
      <c r="D281" s="163"/>
      <c r="E281" s="164"/>
      <c r="F281" s="161"/>
      <c r="G281" s="161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118</v>
      </c>
      <c r="AH281" s="152">
        <v>0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>
      <c r="A282" s="172">
        <v>59</v>
      </c>
      <c r="B282" s="173" t="s">
        <v>473</v>
      </c>
      <c r="C282" s="186" t="s">
        <v>474</v>
      </c>
      <c r="D282" s="174" t="s">
        <v>174</v>
      </c>
      <c r="E282" s="175">
        <v>2</v>
      </c>
      <c r="F282" s="176"/>
      <c r="G282" s="177">
        <f>ROUND(E282*F282,2)</f>
        <v>0</v>
      </c>
      <c r="H282" s="162"/>
      <c r="I282" s="161">
        <f>ROUND(E282*H282,2)</f>
        <v>0</v>
      </c>
      <c r="J282" s="162"/>
      <c r="K282" s="161">
        <f>ROUND(E282*J282,2)</f>
        <v>0</v>
      </c>
      <c r="L282" s="161">
        <v>21</v>
      </c>
      <c r="M282" s="161">
        <f>G282*(1+L282/100)</f>
        <v>0</v>
      </c>
      <c r="N282" s="161">
        <v>0.25080000000000002</v>
      </c>
      <c r="O282" s="161">
        <f>ROUND(E282*N282,2)</f>
        <v>0.5</v>
      </c>
      <c r="P282" s="161">
        <v>0</v>
      </c>
      <c r="Q282" s="161">
        <f>ROUND(E282*P282,2)</f>
        <v>0</v>
      </c>
      <c r="R282" s="161"/>
      <c r="S282" s="161" t="s">
        <v>114</v>
      </c>
      <c r="T282" s="161" t="s">
        <v>114</v>
      </c>
      <c r="U282" s="161">
        <v>0.81799999999999995</v>
      </c>
      <c r="V282" s="161">
        <f>ROUND(E282*U282,2)</f>
        <v>1.64</v>
      </c>
      <c r="W282" s="161"/>
      <c r="X282" s="161" t="s">
        <v>115</v>
      </c>
      <c r="Y282" s="152"/>
      <c r="Z282" s="152"/>
      <c r="AA282" s="152"/>
      <c r="AB282" s="152"/>
      <c r="AC282" s="152"/>
      <c r="AD282" s="152"/>
      <c r="AE282" s="152"/>
      <c r="AF282" s="152"/>
      <c r="AG282" s="152" t="s">
        <v>116</v>
      </c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>
      <c r="A283" s="159"/>
      <c r="B283" s="160"/>
      <c r="C283" s="187" t="s">
        <v>475</v>
      </c>
      <c r="D283" s="163"/>
      <c r="E283" s="164">
        <v>1</v>
      </c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52"/>
      <c r="Z283" s="152"/>
      <c r="AA283" s="152"/>
      <c r="AB283" s="152"/>
      <c r="AC283" s="152"/>
      <c r="AD283" s="152"/>
      <c r="AE283" s="152"/>
      <c r="AF283" s="152"/>
      <c r="AG283" s="152" t="s">
        <v>118</v>
      </c>
      <c r="AH283" s="152">
        <v>0</v>
      </c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>
      <c r="A284" s="159"/>
      <c r="B284" s="160"/>
      <c r="C284" s="187" t="s">
        <v>476</v>
      </c>
      <c r="D284" s="163"/>
      <c r="E284" s="164">
        <v>1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118</v>
      </c>
      <c r="AH284" s="152">
        <v>0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>
      <c r="A285" s="159"/>
      <c r="B285" s="160"/>
      <c r="C285" s="187" t="s">
        <v>266</v>
      </c>
      <c r="D285" s="163"/>
      <c r="E285" s="164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118</v>
      </c>
      <c r="AH285" s="152">
        <v>0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ht="22.5" outlineLevel="1">
      <c r="A286" s="172">
        <v>60</v>
      </c>
      <c r="B286" s="173" t="s">
        <v>477</v>
      </c>
      <c r="C286" s="186" t="s">
        <v>478</v>
      </c>
      <c r="D286" s="174" t="s">
        <v>174</v>
      </c>
      <c r="E286" s="175">
        <v>15</v>
      </c>
      <c r="F286" s="176"/>
      <c r="G286" s="177">
        <f>ROUND(E286*F286,2)</f>
        <v>0</v>
      </c>
      <c r="H286" s="162"/>
      <c r="I286" s="161">
        <f>ROUND(E286*H286,2)</f>
        <v>0</v>
      </c>
      <c r="J286" s="162"/>
      <c r="K286" s="161">
        <f>ROUND(E286*J286,2)</f>
        <v>0</v>
      </c>
      <c r="L286" s="161">
        <v>21</v>
      </c>
      <c r="M286" s="161">
        <f>G286*(1+L286/100)</f>
        <v>0</v>
      </c>
      <c r="N286" s="161">
        <v>0.11840000000000001</v>
      </c>
      <c r="O286" s="161">
        <f>ROUND(E286*N286,2)</f>
        <v>1.78</v>
      </c>
      <c r="P286" s="161">
        <v>0</v>
      </c>
      <c r="Q286" s="161">
        <f>ROUND(E286*P286,2)</f>
        <v>0</v>
      </c>
      <c r="R286" s="161"/>
      <c r="S286" s="161" t="s">
        <v>114</v>
      </c>
      <c r="T286" s="161" t="s">
        <v>114</v>
      </c>
      <c r="U286" s="161">
        <v>0.91800000000000004</v>
      </c>
      <c r="V286" s="161">
        <f>ROUND(E286*U286,2)</f>
        <v>13.77</v>
      </c>
      <c r="W286" s="161"/>
      <c r="X286" s="161" t="s">
        <v>115</v>
      </c>
      <c r="Y286" s="152"/>
      <c r="Z286" s="152"/>
      <c r="AA286" s="152"/>
      <c r="AB286" s="152"/>
      <c r="AC286" s="152"/>
      <c r="AD286" s="152"/>
      <c r="AE286" s="152"/>
      <c r="AF286" s="152"/>
      <c r="AG286" s="152" t="s">
        <v>116</v>
      </c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>
      <c r="A287" s="159"/>
      <c r="B287" s="160"/>
      <c r="C287" s="187" t="s">
        <v>479</v>
      </c>
      <c r="D287" s="163"/>
      <c r="E287" s="164"/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52"/>
      <c r="Z287" s="152"/>
      <c r="AA287" s="152"/>
      <c r="AB287" s="152"/>
      <c r="AC287" s="152"/>
      <c r="AD287" s="152"/>
      <c r="AE287" s="152"/>
      <c r="AF287" s="152"/>
      <c r="AG287" s="152" t="s">
        <v>118</v>
      </c>
      <c r="AH287" s="152">
        <v>0</v>
      </c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>
      <c r="A288" s="159"/>
      <c r="B288" s="160"/>
      <c r="C288" s="187" t="s">
        <v>480</v>
      </c>
      <c r="D288" s="163"/>
      <c r="E288" s="164">
        <v>3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52"/>
      <c r="Z288" s="152"/>
      <c r="AA288" s="152"/>
      <c r="AB288" s="152"/>
      <c r="AC288" s="152"/>
      <c r="AD288" s="152"/>
      <c r="AE288" s="152"/>
      <c r="AF288" s="152"/>
      <c r="AG288" s="152" t="s">
        <v>118</v>
      </c>
      <c r="AH288" s="152">
        <v>0</v>
      </c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1">
      <c r="A289" s="159"/>
      <c r="B289" s="160"/>
      <c r="C289" s="187" t="s">
        <v>481</v>
      </c>
      <c r="D289" s="163"/>
      <c r="E289" s="164">
        <v>2</v>
      </c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  <c r="Y289" s="152"/>
      <c r="Z289" s="152"/>
      <c r="AA289" s="152"/>
      <c r="AB289" s="152"/>
      <c r="AC289" s="152"/>
      <c r="AD289" s="152"/>
      <c r="AE289" s="152"/>
      <c r="AF289" s="152"/>
      <c r="AG289" s="152" t="s">
        <v>118</v>
      </c>
      <c r="AH289" s="152">
        <v>0</v>
      </c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>
      <c r="A290" s="159"/>
      <c r="B290" s="160"/>
      <c r="C290" s="187" t="s">
        <v>482</v>
      </c>
      <c r="D290" s="163"/>
      <c r="E290" s="164">
        <v>1</v>
      </c>
      <c r="F290" s="161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  <c r="Y290" s="152"/>
      <c r="Z290" s="152"/>
      <c r="AA290" s="152"/>
      <c r="AB290" s="152"/>
      <c r="AC290" s="152"/>
      <c r="AD290" s="152"/>
      <c r="AE290" s="152"/>
      <c r="AF290" s="152"/>
      <c r="AG290" s="152" t="s">
        <v>118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>
      <c r="A291" s="159"/>
      <c r="B291" s="160"/>
      <c r="C291" s="187" t="s">
        <v>483</v>
      </c>
      <c r="D291" s="163"/>
      <c r="E291" s="164">
        <v>1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2"/>
      <c r="Z291" s="152"/>
      <c r="AA291" s="152"/>
      <c r="AB291" s="152"/>
      <c r="AC291" s="152"/>
      <c r="AD291" s="152"/>
      <c r="AE291" s="152"/>
      <c r="AF291" s="152"/>
      <c r="AG291" s="152" t="s">
        <v>118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>
      <c r="A292" s="159"/>
      <c r="B292" s="160"/>
      <c r="C292" s="187" t="s">
        <v>484</v>
      </c>
      <c r="D292" s="163"/>
      <c r="E292" s="164">
        <v>1</v>
      </c>
      <c r="F292" s="161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52"/>
      <c r="Z292" s="152"/>
      <c r="AA292" s="152"/>
      <c r="AB292" s="152"/>
      <c r="AC292" s="152"/>
      <c r="AD292" s="152"/>
      <c r="AE292" s="152"/>
      <c r="AF292" s="152"/>
      <c r="AG292" s="152" t="s">
        <v>118</v>
      </c>
      <c r="AH292" s="152">
        <v>0</v>
      </c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>
      <c r="A293" s="159"/>
      <c r="B293" s="160"/>
      <c r="C293" s="187" t="s">
        <v>485</v>
      </c>
      <c r="D293" s="163"/>
      <c r="E293" s="164">
        <v>1</v>
      </c>
      <c r="F293" s="161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  <c r="Y293" s="152"/>
      <c r="Z293" s="152"/>
      <c r="AA293" s="152"/>
      <c r="AB293" s="152"/>
      <c r="AC293" s="152"/>
      <c r="AD293" s="152"/>
      <c r="AE293" s="152"/>
      <c r="AF293" s="152"/>
      <c r="AG293" s="152" t="s">
        <v>118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>
      <c r="A294" s="159"/>
      <c r="B294" s="160"/>
      <c r="C294" s="187" t="s">
        <v>486</v>
      </c>
      <c r="D294" s="163"/>
      <c r="E294" s="164">
        <v>4</v>
      </c>
      <c r="F294" s="161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52"/>
      <c r="Z294" s="152"/>
      <c r="AA294" s="152"/>
      <c r="AB294" s="152"/>
      <c r="AC294" s="152"/>
      <c r="AD294" s="152"/>
      <c r="AE294" s="152"/>
      <c r="AF294" s="152"/>
      <c r="AG294" s="152" t="s">
        <v>118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>
      <c r="A295" s="159"/>
      <c r="B295" s="160"/>
      <c r="C295" s="187" t="s">
        <v>487</v>
      </c>
      <c r="D295" s="163"/>
      <c r="E295" s="164">
        <v>2</v>
      </c>
      <c r="F295" s="161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  <c r="Y295" s="152"/>
      <c r="Z295" s="152"/>
      <c r="AA295" s="152"/>
      <c r="AB295" s="152"/>
      <c r="AC295" s="152"/>
      <c r="AD295" s="152"/>
      <c r="AE295" s="152"/>
      <c r="AF295" s="152"/>
      <c r="AG295" s="152" t="s">
        <v>118</v>
      </c>
      <c r="AH295" s="152">
        <v>0</v>
      </c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>
      <c r="A296" s="159"/>
      <c r="B296" s="160"/>
      <c r="C296" s="187" t="s">
        <v>266</v>
      </c>
      <c r="D296" s="163"/>
      <c r="E296" s="164"/>
      <c r="F296" s="161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  <c r="Y296" s="152"/>
      <c r="Z296" s="152"/>
      <c r="AA296" s="152"/>
      <c r="AB296" s="152"/>
      <c r="AC296" s="152"/>
      <c r="AD296" s="152"/>
      <c r="AE296" s="152"/>
      <c r="AF296" s="152"/>
      <c r="AG296" s="152" t="s">
        <v>118</v>
      </c>
      <c r="AH296" s="152">
        <v>0</v>
      </c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ht="22.5" outlineLevel="1">
      <c r="A297" s="172">
        <v>61</v>
      </c>
      <c r="B297" s="173" t="s">
        <v>488</v>
      </c>
      <c r="C297" s="186" t="s">
        <v>489</v>
      </c>
      <c r="D297" s="174" t="s">
        <v>141</v>
      </c>
      <c r="E297" s="175">
        <v>438</v>
      </c>
      <c r="F297" s="176"/>
      <c r="G297" s="177">
        <f>ROUND(E297*F297,2)</f>
        <v>0</v>
      </c>
      <c r="H297" s="162"/>
      <c r="I297" s="161">
        <f>ROUND(E297*H297,2)</f>
        <v>0</v>
      </c>
      <c r="J297" s="162"/>
      <c r="K297" s="161">
        <f>ROUND(E297*J297,2)</f>
        <v>0</v>
      </c>
      <c r="L297" s="161">
        <v>21</v>
      </c>
      <c r="M297" s="161">
        <f>G297*(1+L297/100)</f>
        <v>0</v>
      </c>
      <c r="N297" s="161">
        <v>9.0000000000000006E-5</v>
      </c>
      <c r="O297" s="161">
        <f>ROUND(E297*N297,2)</f>
        <v>0.04</v>
      </c>
      <c r="P297" s="161">
        <v>0</v>
      </c>
      <c r="Q297" s="161">
        <f>ROUND(E297*P297,2)</f>
        <v>0</v>
      </c>
      <c r="R297" s="161"/>
      <c r="S297" s="161" t="s">
        <v>114</v>
      </c>
      <c r="T297" s="161" t="s">
        <v>114</v>
      </c>
      <c r="U297" s="161">
        <v>2.1999999999999999E-2</v>
      </c>
      <c r="V297" s="161">
        <f>ROUND(E297*U297,2)</f>
        <v>9.64</v>
      </c>
      <c r="W297" s="161"/>
      <c r="X297" s="161" t="s">
        <v>115</v>
      </c>
      <c r="Y297" s="152"/>
      <c r="Z297" s="152"/>
      <c r="AA297" s="152"/>
      <c r="AB297" s="152"/>
      <c r="AC297" s="152"/>
      <c r="AD297" s="152"/>
      <c r="AE297" s="152"/>
      <c r="AF297" s="152"/>
      <c r="AG297" s="152" t="s">
        <v>116</v>
      </c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>
      <c r="A298" s="159"/>
      <c r="B298" s="160"/>
      <c r="C298" s="187" t="s">
        <v>490</v>
      </c>
      <c r="D298" s="163"/>
      <c r="E298" s="164">
        <v>160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2"/>
      <c r="Z298" s="152"/>
      <c r="AA298" s="152"/>
      <c r="AB298" s="152"/>
      <c r="AC298" s="152"/>
      <c r="AD298" s="152"/>
      <c r="AE298" s="152"/>
      <c r="AF298" s="152"/>
      <c r="AG298" s="152" t="s">
        <v>118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>
      <c r="A299" s="159"/>
      <c r="B299" s="160"/>
      <c r="C299" s="187" t="s">
        <v>491</v>
      </c>
      <c r="D299" s="163"/>
      <c r="E299" s="164">
        <v>60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52"/>
      <c r="Z299" s="152"/>
      <c r="AA299" s="152"/>
      <c r="AB299" s="152"/>
      <c r="AC299" s="152"/>
      <c r="AD299" s="152"/>
      <c r="AE299" s="152"/>
      <c r="AF299" s="152"/>
      <c r="AG299" s="152" t="s">
        <v>118</v>
      </c>
      <c r="AH299" s="152">
        <v>0</v>
      </c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>
      <c r="A300" s="159"/>
      <c r="B300" s="160"/>
      <c r="C300" s="187" t="s">
        <v>492</v>
      </c>
      <c r="D300" s="163"/>
      <c r="E300" s="164">
        <v>150</v>
      </c>
      <c r="F300" s="161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52"/>
      <c r="Z300" s="152"/>
      <c r="AA300" s="152"/>
      <c r="AB300" s="152"/>
      <c r="AC300" s="152"/>
      <c r="AD300" s="152"/>
      <c r="AE300" s="152"/>
      <c r="AF300" s="152"/>
      <c r="AG300" s="152" t="s">
        <v>118</v>
      </c>
      <c r="AH300" s="152">
        <v>0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>
      <c r="A301" s="159"/>
      <c r="B301" s="160"/>
      <c r="C301" s="187" t="s">
        <v>493</v>
      </c>
      <c r="D301" s="163"/>
      <c r="E301" s="164">
        <v>40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52"/>
      <c r="Z301" s="152"/>
      <c r="AA301" s="152"/>
      <c r="AB301" s="152"/>
      <c r="AC301" s="152"/>
      <c r="AD301" s="152"/>
      <c r="AE301" s="152"/>
      <c r="AF301" s="152"/>
      <c r="AG301" s="152" t="s">
        <v>118</v>
      </c>
      <c r="AH301" s="152">
        <v>0</v>
      </c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>
      <c r="A302" s="159"/>
      <c r="B302" s="160"/>
      <c r="C302" s="187" t="s">
        <v>494</v>
      </c>
      <c r="D302" s="163"/>
      <c r="E302" s="164">
        <v>8</v>
      </c>
      <c r="F302" s="161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52"/>
      <c r="Z302" s="152"/>
      <c r="AA302" s="152"/>
      <c r="AB302" s="152"/>
      <c r="AC302" s="152"/>
      <c r="AD302" s="152"/>
      <c r="AE302" s="152"/>
      <c r="AF302" s="152"/>
      <c r="AG302" s="152" t="s">
        <v>118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>
      <c r="A303" s="159"/>
      <c r="B303" s="160"/>
      <c r="C303" s="187" t="s">
        <v>495</v>
      </c>
      <c r="D303" s="163"/>
      <c r="E303" s="164">
        <v>20</v>
      </c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52"/>
      <c r="Z303" s="152"/>
      <c r="AA303" s="152"/>
      <c r="AB303" s="152"/>
      <c r="AC303" s="152"/>
      <c r="AD303" s="152"/>
      <c r="AE303" s="152"/>
      <c r="AF303" s="152"/>
      <c r="AG303" s="152" t="s">
        <v>118</v>
      </c>
      <c r="AH303" s="152">
        <v>0</v>
      </c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>
      <c r="A304" s="159"/>
      <c r="B304" s="160"/>
      <c r="C304" s="187" t="s">
        <v>266</v>
      </c>
      <c r="D304" s="163"/>
      <c r="E304" s="164"/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2"/>
      <c r="Z304" s="152"/>
      <c r="AA304" s="152"/>
      <c r="AB304" s="152"/>
      <c r="AC304" s="152"/>
      <c r="AD304" s="152"/>
      <c r="AE304" s="152"/>
      <c r="AF304" s="152"/>
      <c r="AG304" s="152" t="s">
        <v>118</v>
      </c>
      <c r="AH304" s="152">
        <v>0</v>
      </c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ht="22.5" outlineLevel="1">
      <c r="A305" s="172">
        <v>62</v>
      </c>
      <c r="B305" s="173" t="s">
        <v>496</v>
      </c>
      <c r="C305" s="186" t="s">
        <v>497</v>
      </c>
      <c r="D305" s="174" t="s">
        <v>141</v>
      </c>
      <c r="E305" s="175">
        <v>35</v>
      </c>
      <c r="F305" s="176"/>
      <c r="G305" s="177">
        <f>ROUND(E305*F305,2)</f>
        <v>0</v>
      </c>
      <c r="H305" s="162"/>
      <c r="I305" s="161">
        <f>ROUND(E305*H305,2)</f>
        <v>0</v>
      </c>
      <c r="J305" s="162"/>
      <c r="K305" s="161">
        <f>ROUND(E305*J305,2)</f>
        <v>0</v>
      </c>
      <c r="L305" s="161">
        <v>21</v>
      </c>
      <c r="M305" s="161">
        <f>G305*(1+L305/100)</f>
        <v>0</v>
      </c>
      <c r="N305" s="161">
        <v>1.2999999999999999E-4</v>
      </c>
      <c r="O305" s="161">
        <f>ROUND(E305*N305,2)</f>
        <v>0</v>
      </c>
      <c r="P305" s="161">
        <v>0</v>
      </c>
      <c r="Q305" s="161">
        <f>ROUND(E305*P305,2)</f>
        <v>0</v>
      </c>
      <c r="R305" s="161"/>
      <c r="S305" s="161" t="s">
        <v>114</v>
      </c>
      <c r="T305" s="161" t="s">
        <v>114</v>
      </c>
      <c r="U305" s="161">
        <v>2.1999999999999999E-2</v>
      </c>
      <c r="V305" s="161">
        <f>ROUND(E305*U305,2)</f>
        <v>0.77</v>
      </c>
      <c r="W305" s="161"/>
      <c r="X305" s="161" t="s">
        <v>115</v>
      </c>
      <c r="Y305" s="152"/>
      <c r="Z305" s="152"/>
      <c r="AA305" s="152"/>
      <c r="AB305" s="152"/>
      <c r="AC305" s="152"/>
      <c r="AD305" s="152"/>
      <c r="AE305" s="152"/>
      <c r="AF305" s="152"/>
      <c r="AG305" s="152" t="s">
        <v>116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ht="22.5" outlineLevel="1">
      <c r="A306" s="159"/>
      <c r="B306" s="160"/>
      <c r="C306" s="187" t="s">
        <v>498</v>
      </c>
      <c r="D306" s="163"/>
      <c r="E306" s="164">
        <v>35</v>
      </c>
      <c r="F306" s="161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2"/>
      <c r="Z306" s="152"/>
      <c r="AA306" s="152"/>
      <c r="AB306" s="152"/>
      <c r="AC306" s="152"/>
      <c r="AD306" s="152"/>
      <c r="AE306" s="152"/>
      <c r="AF306" s="152"/>
      <c r="AG306" s="152" t="s">
        <v>118</v>
      </c>
      <c r="AH306" s="152">
        <v>0</v>
      </c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>
      <c r="A307" s="159"/>
      <c r="B307" s="160"/>
      <c r="C307" s="187" t="s">
        <v>266</v>
      </c>
      <c r="D307" s="163"/>
      <c r="E307" s="164"/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  <c r="Y307" s="152"/>
      <c r="Z307" s="152"/>
      <c r="AA307" s="152"/>
      <c r="AB307" s="152"/>
      <c r="AC307" s="152"/>
      <c r="AD307" s="152"/>
      <c r="AE307" s="152"/>
      <c r="AF307" s="152"/>
      <c r="AG307" s="152" t="s">
        <v>118</v>
      </c>
      <c r="AH307" s="152">
        <v>0</v>
      </c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ht="22.5" outlineLevel="1">
      <c r="A308" s="172">
        <v>63</v>
      </c>
      <c r="B308" s="173" t="s">
        <v>499</v>
      </c>
      <c r="C308" s="186" t="s">
        <v>500</v>
      </c>
      <c r="D308" s="174" t="s">
        <v>141</v>
      </c>
      <c r="E308" s="175">
        <v>15</v>
      </c>
      <c r="F308" s="176"/>
      <c r="G308" s="177">
        <f>ROUND(E308*F308,2)</f>
        <v>0</v>
      </c>
      <c r="H308" s="162"/>
      <c r="I308" s="161">
        <f>ROUND(E308*H308,2)</f>
        <v>0</v>
      </c>
      <c r="J308" s="162"/>
      <c r="K308" s="161">
        <f>ROUND(E308*J308,2)</f>
        <v>0</v>
      </c>
      <c r="L308" s="161">
        <v>21</v>
      </c>
      <c r="M308" s="161">
        <f>G308*(1+L308/100)</f>
        <v>0</v>
      </c>
      <c r="N308" s="161">
        <v>1.8000000000000001E-4</v>
      </c>
      <c r="O308" s="161">
        <f>ROUND(E308*N308,2)</f>
        <v>0</v>
      </c>
      <c r="P308" s="161">
        <v>0</v>
      </c>
      <c r="Q308" s="161">
        <f>ROUND(E308*P308,2)</f>
        <v>0</v>
      </c>
      <c r="R308" s="161"/>
      <c r="S308" s="161" t="s">
        <v>114</v>
      </c>
      <c r="T308" s="161" t="s">
        <v>114</v>
      </c>
      <c r="U308" s="161">
        <v>4.2999999999999997E-2</v>
      </c>
      <c r="V308" s="161">
        <f>ROUND(E308*U308,2)</f>
        <v>0.65</v>
      </c>
      <c r="W308" s="161"/>
      <c r="X308" s="161" t="s">
        <v>115</v>
      </c>
      <c r="Y308" s="152"/>
      <c r="Z308" s="152"/>
      <c r="AA308" s="152"/>
      <c r="AB308" s="152"/>
      <c r="AC308" s="152"/>
      <c r="AD308" s="152"/>
      <c r="AE308" s="152"/>
      <c r="AF308" s="152"/>
      <c r="AG308" s="152" t="s">
        <v>116</v>
      </c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>
      <c r="A309" s="159"/>
      <c r="B309" s="160"/>
      <c r="C309" s="187" t="s">
        <v>501</v>
      </c>
      <c r="D309" s="163"/>
      <c r="E309" s="164">
        <v>15</v>
      </c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52"/>
      <c r="Z309" s="152"/>
      <c r="AA309" s="152"/>
      <c r="AB309" s="152"/>
      <c r="AC309" s="152"/>
      <c r="AD309" s="152"/>
      <c r="AE309" s="152"/>
      <c r="AF309" s="152"/>
      <c r="AG309" s="152" t="s">
        <v>118</v>
      </c>
      <c r="AH309" s="152">
        <v>0</v>
      </c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1">
      <c r="A310" s="159"/>
      <c r="B310" s="160"/>
      <c r="C310" s="187" t="s">
        <v>266</v>
      </c>
      <c r="D310" s="163"/>
      <c r="E310" s="164"/>
      <c r="F310" s="161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2"/>
      <c r="Z310" s="152"/>
      <c r="AA310" s="152"/>
      <c r="AB310" s="152"/>
      <c r="AC310" s="152"/>
      <c r="AD310" s="152"/>
      <c r="AE310" s="152"/>
      <c r="AF310" s="152"/>
      <c r="AG310" s="152" t="s">
        <v>118</v>
      </c>
      <c r="AH310" s="152">
        <v>0</v>
      </c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ht="22.5" outlineLevel="1">
      <c r="A311" s="172">
        <v>64</v>
      </c>
      <c r="B311" s="173" t="s">
        <v>502</v>
      </c>
      <c r="C311" s="186" t="s">
        <v>503</v>
      </c>
      <c r="D311" s="174" t="s">
        <v>113</v>
      </c>
      <c r="E311" s="175">
        <v>44.5</v>
      </c>
      <c r="F311" s="176"/>
      <c r="G311" s="177">
        <f>ROUND(E311*F311,2)</f>
        <v>0</v>
      </c>
      <c r="H311" s="162"/>
      <c r="I311" s="161">
        <f>ROUND(E311*H311,2)</f>
        <v>0</v>
      </c>
      <c r="J311" s="162"/>
      <c r="K311" s="161">
        <f>ROUND(E311*J311,2)</f>
        <v>0</v>
      </c>
      <c r="L311" s="161">
        <v>21</v>
      </c>
      <c r="M311" s="161">
        <f>G311*(1+L311/100)</f>
        <v>0</v>
      </c>
      <c r="N311" s="161">
        <v>7.6000000000000004E-4</v>
      </c>
      <c r="O311" s="161">
        <f>ROUND(E311*N311,2)</f>
        <v>0.03</v>
      </c>
      <c r="P311" s="161">
        <v>0</v>
      </c>
      <c r="Q311" s="161">
        <f>ROUND(E311*P311,2)</f>
        <v>0</v>
      </c>
      <c r="R311" s="161"/>
      <c r="S311" s="161" t="s">
        <v>114</v>
      </c>
      <c r="T311" s="161" t="s">
        <v>114</v>
      </c>
      <c r="U311" s="161">
        <v>0.311</v>
      </c>
      <c r="V311" s="161">
        <f>ROUND(E311*U311,2)</f>
        <v>13.84</v>
      </c>
      <c r="W311" s="161"/>
      <c r="X311" s="161" t="s">
        <v>115</v>
      </c>
      <c r="Y311" s="152"/>
      <c r="Z311" s="152"/>
      <c r="AA311" s="152"/>
      <c r="AB311" s="152"/>
      <c r="AC311" s="152"/>
      <c r="AD311" s="152"/>
      <c r="AE311" s="152"/>
      <c r="AF311" s="152"/>
      <c r="AG311" s="152" t="s">
        <v>116</v>
      </c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>
      <c r="A312" s="159"/>
      <c r="B312" s="160"/>
      <c r="C312" s="187" t="s">
        <v>504</v>
      </c>
      <c r="D312" s="163"/>
      <c r="E312" s="164">
        <v>6.5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2"/>
      <c r="Z312" s="152"/>
      <c r="AA312" s="152"/>
      <c r="AB312" s="152"/>
      <c r="AC312" s="152"/>
      <c r="AD312" s="152"/>
      <c r="AE312" s="152"/>
      <c r="AF312" s="152"/>
      <c r="AG312" s="152" t="s">
        <v>118</v>
      </c>
      <c r="AH312" s="152">
        <v>0</v>
      </c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>
      <c r="A313" s="159"/>
      <c r="B313" s="160"/>
      <c r="C313" s="187" t="s">
        <v>505</v>
      </c>
      <c r="D313" s="163"/>
      <c r="E313" s="164">
        <v>26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2"/>
      <c r="Z313" s="152"/>
      <c r="AA313" s="152"/>
      <c r="AB313" s="152"/>
      <c r="AC313" s="152"/>
      <c r="AD313" s="152"/>
      <c r="AE313" s="152"/>
      <c r="AF313" s="152"/>
      <c r="AG313" s="152" t="s">
        <v>118</v>
      </c>
      <c r="AH313" s="152">
        <v>0</v>
      </c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>
      <c r="A314" s="159"/>
      <c r="B314" s="160"/>
      <c r="C314" s="187" t="s">
        <v>506</v>
      </c>
      <c r="D314" s="163"/>
      <c r="E314" s="164">
        <v>8</v>
      </c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2"/>
      <c r="Z314" s="152"/>
      <c r="AA314" s="152"/>
      <c r="AB314" s="152"/>
      <c r="AC314" s="152"/>
      <c r="AD314" s="152"/>
      <c r="AE314" s="152"/>
      <c r="AF314" s="152"/>
      <c r="AG314" s="152" t="s">
        <v>118</v>
      </c>
      <c r="AH314" s="152">
        <v>0</v>
      </c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ht="22.5" outlineLevel="1">
      <c r="A315" s="159"/>
      <c r="B315" s="160"/>
      <c r="C315" s="187" t="s">
        <v>507</v>
      </c>
      <c r="D315" s="163"/>
      <c r="E315" s="164">
        <v>4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2"/>
      <c r="Z315" s="152"/>
      <c r="AA315" s="152"/>
      <c r="AB315" s="152"/>
      <c r="AC315" s="152"/>
      <c r="AD315" s="152"/>
      <c r="AE315" s="152"/>
      <c r="AF315" s="152"/>
      <c r="AG315" s="152" t="s">
        <v>118</v>
      </c>
      <c r="AH315" s="152">
        <v>0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>
      <c r="A316" s="159"/>
      <c r="B316" s="160"/>
      <c r="C316" s="187" t="s">
        <v>266</v>
      </c>
      <c r="D316" s="163"/>
      <c r="E316" s="164"/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2"/>
      <c r="Z316" s="152"/>
      <c r="AA316" s="152"/>
      <c r="AB316" s="152"/>
      <c r="AC316" s="152"/>
      <c r="AD316" s="152"/>
      <c r="AE316" s="152"/>
      <c r="AF316" s="152"/>
      <c r="AG316" s="152" t="s">
        <v>118</v>
      </c>
      <c r="AH316" s="152">
        <v>0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ht="22.5" outlineLevel="1">
      <c r="A317" s="172">
        <v>65</v>
      </c>
      <c r="B317" s="173" t="s">
        <v>508</v>
      </c>
      <c r="C317" s="186" t="s">
        <v>509</v>
      </c>
      <c r="D317" s="174" t="s">
        <v>113</v>
      </c>
      <c r="E317" s="175">
        <v>8.5</v>
      </c>
      <c r="F317" s="176"/>
      <c r="G317" s="177">
        <f>ROUND(E317*F317,2)</f>
        <v>0</v>
      </c>
      <c r="H317" s="162"/>
      <c r="I317" s="161">
        <f>ROUND(E317*H317,2)</f>
        <v>0</v>
      </c>
      <c r="J317" s="162"/>
      <c r="K317" s="161">
        <f>ROUND(E317*J317,2)</f>
        <v>0</v>
      </c>
      <c r="L317" s="161">
        <v>21</v>
      </c>
      <c r="M317" s="161">
        <f>G317*(1+L317/100)</f>
        <v>0</v>
      </c>
      <c r="N317" s="161">
        <v>1.08E-3</v>
      </c>
      <c r="O317" s="161">
        <f>ROUND(E317*N317,2)</f>
        <v>0.01</v>
      </c>
      <c r="P317" s="161">
        <v>0</v>
      </c>
      <c r="Q317" s="161">
        <f>ROUND(E317*P317,2)</f>
        <v>0</v>
      </c>
      <c r="R317" s="161"/>
      <c r="S317" s="161" t="s">
        <v>114</v>
      </c>
      <c r="T317" s="161" t="s">
        <v>114</v>
      </c>
      <c r="U317" s="161">
        <v>0.311</v>
      </c>
      <c r="V317" s="161">
        <f>ROUND(E317*U317,2)</f>
        <v>2.64</v>
      </c>
      <c r="W317" s="161"/>
      <c r="X317" s="161" t="s">
        <v>115</v>
      </c>
      <c r="Y317" s="152"/>
      <c r="Z317" s="152"/>
      <c r="AA317" s="152"/>
      <c r="AB317" s="152"/>
      <c r="AC317" s="152"/>
      <c r="AD317" s="152"/>
      <c r="AE317" s="152"/>
      <c r="AF317" s="152"/>
      <c r="AG317" s="152" t="s">
        <v>116</v>
      </c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ht="22.5" outlineLevel="1">
      <c r="A318" s="159"/>
      <c r="B318" s="160"/>
      <c r="C318" s="187" t="s">
        <v>510</v>
      </c>
      <c r="D318" s="163"/>
      <c r="E318" s="164">
        <v>8.5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52"/>
      <c r="Z318" s="152"/>
      <c r="AA318" s="152"/>
      <c r="AB318" s="152"/>
      <c r="AC318" s="152"/>
      <c r="AD318" s="152"/>
      <c r="AE318" s="152"/>
      <c r="AF318" s="152"/>
      <c r="AG318" s="152" t="s">
        <v>118</v>
      </c>
      <c r="AH318" s="152">
        <v>0</v>
      </c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>
      <c r="A319" s="159"/>
      <c r="B319" s="160"/>
      <c r="C319" s="187" t="s">
        <v>266</v>
      </c>
      <c r="D319" s="163"/>
      <c r="E319" s="164"/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2"/>
      <c r="Z319" s="152"/>
      <c r="AA319" s="152"/>
      <c r="AB319" s="152"/>
      <c r="AC319" s="152"/>
      <c r="AD319" s="152"/>
      <c r="AE319" s="152"/>
      <c r="AF319" s="152"/>
      <c r="AG319" s="152" t="s">
        <v>118</v>
      </c>
      <c r="AH319" s="152">
        <v>0</v>
      </c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>
      <c r="A320" s="172">
        <v>66</v>
      </c>
      <c r="B320" s="173" t="s">
        <v>511</v>
      </c>
      <c r="C320" s="186" t="s">
        <v>512</v>
      </c>
      <c r="D320" s="174" t="s">
        <v>141</v>
      </c>
      <c r="E320" s="175">
        <v>488</v>
      </c>
      <c r="F320" s="176"/>
      <c r="G320" s="177">
        <f>ROUND(E320*F320,2)</f>
        <v>0</v>
      </c>
      <c r="H320" s="162"/>
      <c r="I320" s="161">
        <f>ROUND(E320*H320,2)</f>
        <v>0</v>
      </c>
      <c r="J320" s="162"/>
      <c r="K320" s="161">
        <f>ROUND(E320*J320,2)</f>
        <v>0</v>
      </c>
      <c r="L320" s="161">
        <v>21</v>
      </c>
      <c r="M320" s="161">
        <f>G320*(1+L320/100)</f>
        <v>0</v>
      </c>
      <c r="N320" s="161">
        <v>0</v>
      </c>
      <c r="O320" s="161">
        <f>ROUND(E320*N320,2)</f>
        <v>0</v>
      </c>
      <c r="P320" s="161">
        <v>0</v>
      </c>
      <c r="Q320" s="161">
        <f>ROUND(E320*P320,2)</f>
        <v>0</v>
      </c>
      <c r="R320" s="161"/>
      <c r="S320" s="161" t="s">
        <v>114</v>
      </c>
      <c r="T320" s="161" t="s">
        <v>114</v>
      </c>
      <c r="U320" s="161">
        <v>0.01</v>
      </c>
      <c r="V320" s="161">
        <f>ROUND(E320*U320,2)</f>
        <v>4.88</v>
      </c>
      <c r="W320" s="161"/>
      <c r="X320" s="161" t="s">
        <v>115</v>
      </c>
      <c r="Y320" s="152"/>
      <c r="Z320" s="152"/>
      <c r="AA320" s="152"/>
      <c r="AB320" s="152"/>
      <c r="AC320" s="152"/>
      <c r="AD320" s="152"/>
      <c r="AE320" s="152"/>
      <c r="AF320" s="152"/>
      <c r="AG320" s="152" t="s">
        <v>116</v>
      </c>
      <c r="AH320" s="152"/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>
      <c r="A321" s="159"/>
      <c r="B321" s="160"/>
      <c r="C321" s="187" t="s">
        <v>513</v>
      </c>
      <c r="D321" s="163"/>
      <c r="E321" s="164">
        <v>438</v>
      </c>
      <c r="F321" s="161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52"/>
      <c r="Z321" s="152"/>
      <c r="AA321" s="152"/>
      <c r="AB321" s="152"/>
      <c r="AC321" s="152"/>
      <c r="AD321" s="152"/>
      <c r="AE321" s="152"/>
      <c r="AF321" s="152"/>
      <c r="AG321" s="152" t="s">
        <v>118</v>
      </c>
      <c r="AH321" s="152">
        <v>5</v>
      </c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>
      <c r="A322" s="159"/>
      <c r="B322" s="160"/>
      <c r="C322" s="187" t="s">
        <v>514</v>
      </c>
      <c r="D322" s="163"/>
      <c r="E322" s="164">
        <v>15</v>
      </c>
      <c r="F322" s="161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2"/>
      <c r="Z322" s="152"/>
      <c r="AA322" s="152"/>
      <c r="AB322" s="152"/>
      <c r="AC322" s="152"/>
      <c r="AD322" s="152"/>
      <c r="AE322" s="152"/>
      <c r="AF322" s="152"/>
      <c r="AG322" s="152" t="s">
        <v>118</v>
      </c>
      <c r="AH322" s="152">
        <v>5</v>
      </c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>
      <c r="A323" s="159"/>
      <c r="B323" s="160"/>
      <c r="C323" s="187" t="s">
        <v>515</v>
      </c>
      <c r="D323" s="163"/>
      <c r="E323" s="164">
        <v>35</v>
      </c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2"/>
      <c r="Z323" s="152"/>
      <c r="AA323" s="152"/>
      <c r="AB323" s="152"/>
      <c r="AC323" s="152"/>
      <c r="AD323" s="152"/>
      <c r="AE323" s="152"/>
      <c r="AF323" s="152"/>
      <c r="AG323" s="152" t="s">
        <v>118</v>
      </c>
      <c r="AH323" s="152">
        <v>5</v>
      </c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>
      <c r="A324" s="172">
        <v>67</v>
      </c>
      <c r="B324" s="173" t="s">
        <v>516</v>
      </c>
      <c r="C324" s="186" t="s">
        <v>517</v>
      </c>
      <c r="D324" s="174" t="s">
        <v>113</v>
      </c>
      <c r="E324" s="175">
        <v>53</v>
      </c>
      <c r="F324" s="176"/>
      <c r="G324" s="177">
        <f>ROUND(E324*F324,2)</f>
        <v>0</v>
      </c>
      <c r="H324" s="162"/>
      <c r="I324" s="161">
        <f>ROUND(E324*H324,2)</f>
        <v>0</v>
      </c>
      <c r="J324" s="162"/>
      <c r="K324" s="161">
        <f>ROUND(E324*J324,2)</f>
        <v>0</v>
      </c>
      <c r="L324" s="161">
        <v>21</v>
      </c>
      <c r="M324" s="161">
        <f>G324*(1+L324/100)</f>
        <v>0</v>
      </c>
      <c r="N324" s="161">
        <v>0</v>
      </c>
      <c r="O324" s="161">
        <f>ROUND(E324*N324,2)</f>
        <v>0</v>
      </c>
      <c r="P324" s="161">
        <v>0</v>
      </c>
      <c r="Q324" s="161">
        <f>ROUND(E324*P324,2)</f>
        <v>0</v>
      </c>
      <c r="R324" s="161"/>
      <c r="S324" s="161" t="s">
        <v>114</v>
      </c>
      <c r="T324" s="161" t="s">
        <v>114</v>
      </c>
      <c r="U324" s="161">
        <v>0.13</v>
      </c>
      <c r="V324" s="161">
        <f>ROUND(E324*U324,2)</f>
        <v>6.89</v>
      </c>
      <c r="W324" s="161"/>
      <c r="X324" s="161" t="s">
        <v>115</v>
      </c>
      <c r="Y324" s="152"/>
      <c r="Z324" s="152"/>
      <c r="AA324" s="152"/>
      <c r="AB324" s="152"/>
      <c r="AC324" s="152"/>
      <c r="AD324" s="152"/>
      <c r="AE324" s="152"/>
      <c r="AF324" s="152"/>
      <c r="AG324" s="152" t="s">
        <v>116</v>
      </c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>
      <c r="A325" s="159"/>
      <c r="B325" s="160"/>
      <c r="C325" s="187" t="s">
        <v>518</v>
      </c>
      <c r="D325" s="163"/>
      <c r="E325" s="164">
        <v>44.5</v>
      </c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2"/>
      <c r="Z325" s="152"/>
      <c r="AA325" s="152"/>
      <c r="AB325" s="152"/>
      <c r="AC325" s="152"/>
      <c r="AD325" s="152"/>
      <c r="AE325" s="152"/>
      <c r="AF325" s="152"/>
      <c r="AG325" s="152" t="s">
        <v>118</v>
      </c>
      <c r="AH325" s="152">
        <v>5</v>
      </c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>
      <c r="A326" s="159"/>
      <c r="B326" s="160"/>
      <c r="C326" s="187" t="s">
        <v>519</v>
      </c>
      <c r="D326" s="163"/>
      <c r="E326" s="164">
        <v>8.5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2"/>
      <c r="Z326" s="152"/>
      <c r="AA326" s="152"/>
      <c r="AB326" s="152"/>
      <c r="AC326" s="152"/>
      <c r="AD326" s="152"/>
      <c r="AE326" s="152"/>
      <c r="AF326" s="152"/>
      <c r="AG326" s="152" t="s">
        <v>118</v>
      </c>
      <c r="AH326" s="152">
        <v>5</v>
      </c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ht="22.5" outlineLevel="1">
      <c r="A327" s="172">
        <v>68</v>
      </c>
      <c r="B327" s="173" t="s">
        <v>520</v>
      </c>
      <c r="C327" s="186" t="s">
        <v>521</v>
      </c>
      <c r="D327" s="174" t="s">
        <v>141</v>
      </c>
      <c r="E327" s="175">
        <v>40</v>
      </c>
      <c r="F327" s="176"/>
      <c r="G327" s="177">
        <f>ROUND(E327*F327,2)</f>
        <v>0</v>
      </c>
      <c r="H327" s="162"/>
      <c r="I327" s="161">
        <f>ROUND(E327*H327,2)</f>
        <v>0</v>
      </c>
      <c r="J327" s="162"/>
      <c r="K327" s="161">
        <f>ROUND(E327*J327,2)</f>
        <v>0</v>
      </c>
      <c r="L327" s="161">
        <v>21</v>
      </c>
      <c r="M327" s="161">
        <f>G327*(1+L327/100)</f>
        <v>0</v>
      </c>
      <c r="N327" s="161">
        <v>0.10471</v>
      </c>
      <c r="O327" s="161">
        <f>ROUND(E327*N327,2)</f>
        <v>4.1900000000000004</v>
      </c>
      <c r="P327" s="161">
        <v>0</v>
      </c>
      <c r="Q327" s="161">
        <f>ROUND(E327*P327,2)</f>
        <v>0</v>
      </c>
      <c r="R327" s="161"/>
      <c r="S327" s="161" t="s">
        <v>114</v>
      </c>
      <c r="T327" s="161" t="s">
        <v>114</v>
      </c>
      <c r="U327" s="161">
        <v>0.09</v>
      </c>
      <c r="V327" s="161">
        <f>ROUND(E327*U327,2)</f>
        <v>3.6</v>
      </c>
      <c r="W327" s="161"/>
      <c r="X327" s="161" t="s">
        <v>115</v>
      </c>
      <c r="Y327" s="152"/>
      <c r="Z327" s="152"/>
      <c r="AA327" s="152"/>
      <c r="AB327" s="152"/>
      <c r="AC327" s="152"/>
      <c r="AD327" s="152"/>
      <c r="AE327" s="152"/>
      <c r="AF327" s="152"/>
      <c r="AG327" s="152" t="s">
        <v>116</v>
      </c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ht="22.5" outlineLevel="1">
      <c r="A328" s="159"/>
      <c r="B328" s="160"/>
      <c r="C328" s="187" t="s">
        <v>522</v>
      </c>
      <c r="D328" s="163"/>
      <c r="E328" s="164">
        <v>40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52"/>
      <c r="Z328" s="152"/>
      <c r="AA328" s="152"/>
      <c r="AB328" s="152"/>
      <c r="AC328" s="152"/>
      <c r="AD328" s="152"/>
      <c r="AE328" s="152"/>
      <c r="AF328" s="152"/>
      <c r="AG328" s="152" t="s">
        <v>118</v>
      </c>
      <c r="AH328" s="152">
        <v>0</v>
      </c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>
      <c r="A329" s="159"/>
      <c r="B329" s="160"/>
      <c r="C329" s="187" t="s">
        <v>292</v>
      </c>
      <c r="D329" s="163"/>
      <c r="E329" s="164"/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52"/>
      <c r="Z329" s="152"/>
      <c r="AA329" s="152"/>
      <c r="AB329" s="152"/>
      <c r="AC329" s="152"/>
      <c r="AD329" s="152"/>
      <c r="AE329" s="152"/>
      <c r="AF329" s="152"/>
      <c r="AG329" s="152" t="s">
        <v>118</v>
      </c>
      <c r="AH329" s="152">
        <v>0</v>
      </c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>
      <c r="A330" s="172">
        <v>69</v>
      </c>
      <c r="B330" s="173" t="s">
        <v>523</v>
      </c>
      <c r="C330" s="186" t="s">
        <v>524</v>
      </c>
      <c r="D330" s="174" t="s">
        <v>141</v>
      </c>
      <c r="E330" s="175">
        <v>405</v>
      </c>
      <c r="F330" s="176"/>
      <c r="G330" s="177">
        <f>ROUND(E330*F330,2)</f>
        <v>0</v>
      </c>
      <c r="H330" s="162"/>
      <c r="I330" s="161">
        <f>ROUND(E330*H330,2)</f>
        <v>0</v>
      </c>
      <c r="J330" s="162"/>
      <c r="K330" s="161">
        <f>ROUND(E330*J330,2)</f>
        <v>0</v>
      </c>
      <c r="L330" s="161">
        <v>21</v>
      </c>
      <c r="M330" s="161">
        <f>G330*(1+L330/100)</f>
        <v>0</v>
      </c>
      <c r="N330" s="161">
        <v>0.188</v>
      </c>
      <c r="O330" s="161">
        <f>ROUND(E330*N330,2)</f>
        <v>76.14</v>
      </c>
      <c r="P330" s="161">
        <v>0</v>
      </c>
      <c r="Q330" s="161">
        <f>ROUND(E330*P330,2)</f>
        <v>0</v>
      </c>
      <c r="R330" s="161"/>
      <c r="S330" s="161" t="s">
        <v>114</v>
      </c>
      <c r="T330" s="161" t="s">
        <v>114</v>
      </c>
      <c r="U330" s="161">
        <v>0.27200000000000002</v>
      </c>
      <c r="V330" s="161">
        <f>ROUND(E330*U330,2)</f>
        <v>110.16</v>
      </c>
      <c r="W330" s="161"/>
      <c r="X330" s="161" t="s">
        <v>115</v>
      </c>
      <c r="Y330" s="152"/>
      <c r="Z330" s="152"/>
      <c r="AA330" s="152"/>
      <c r="AB330" s="152"/>
      <c r="AC330" s="152"/>
      <c r="AD330" s="152"/>
      <c r="AE330" s="152"/>
      <c r="AF330" s="152"/>
      <c r="AG330" s="152" t="s">
        <v>116</v>
      </c>
      <c r="AH330" s="152"/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>
      <c r="A331" s="159"/>
      <c r="B331" s="160"/>
      <c r="C331" s="187" t="s">
        <v>525</v>
      </c>
      <c r="D331" s="163"/>
      <c r="E331" s="164">
        <v>160</v>
      </c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52"/>
      <c r="Z331" s="152"/>
      <c r="AA331" s="152"/>
      <c r="AB331" s="152"/>
      <c r="AC331" s="152"/>
      <c r="AD331" s="152"/>
      <c r="AE331" s="152"/>
      <c r="AF331" s="152"/>
      <c r="AG331" s="152" t="s">
        <v>118</v>
      </c>
      <c r="AH331" s="152">
        <v>0</v>
      </c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>
      <c r="A332" s="159"/>
      <c r="B332" s="160"/>
      <c r="C332" s="187" t="s">
        <v>526</v>
      </c>
      <c r="D332" s="163"/>
      <c r="E332" s="164">
        <v>80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2"/>
      <c r="Z332" s="152"/>
      <c r="AA332" s="152"/>
      <c r="AB332" s="152"/>
      <c r="AC332" s="152"/>
      <c r="AD332" s="152"/>
      <c r="AE332" s="152"/>
      <c r="AF332" s="152"/>
      <c r="AG332" s="152" t="s">
        <v>118</v>
      </c>
      <c r="AH332" s="152">
        <v>0</v>
      </c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>
      <c r="A333" s="159"/>
      <c r="B333" s="160"/>
      <c r="C333" s="187" t="s">
        <v>527</v>
      </c>
      <c r="D333" s="163"/>
      <c r="E333" s="164">
        <v>65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2"/>
      <c r="Z333" s="152"/>
      <c r="AA333" s="152"/>
      <c r="AB333" s="152"/>
      <c r="AC333" s="152"/>
      <c r="AD333" s="152"/>
      <c r="AE333" s="152"/>
      <c r="AF333" s="152"/>
      <c r="AG333" s="152" t="s">
        <v>118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>
      <c r="A334" s="159"/>
      <c r="B334" s="160"/>
      <c r="C334" s="187" t="s">
        <v>528</v>
      </c>
      <c r="D334" s="163"/>
      <c r="E334" s="164">
        <v>100</v>
      </c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52"/>
      <c r="Z334" s="152"/>
      <c r="AA334" s="152"/>
      <c r="AB334" s="152"/>
      <c r="AC334" s="152"/>
      <c r="AD334" s="152"/>
      <c r="AE334" s="152"/>
      <c r="AF334" s="152"/>
      <c r="AG334" s="152" t="s">
        <v>118</v>
      </c>
      <c r="AH334" s="152">
        <v>0</v>
      </c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>
      <c r="A335" s="159"/>
      <c r="B335" s="160"/>
      <c r="C335" s="187" t="s">
        <v>292</v>
      </c>
      <c r="D335" s="163"/>
      <c r="E335" s="164"/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2"/>
      <c r="Z335" s="152"/>
      <c r="AA335" s="152"/>
      <c r="AB335" s="152"/>
      <c r="AC335" s="152"/>
      <c r="AD335" s="152"/>
      <c r="AE335" s="152"/>
      <c r="AF335" s="152"/>
      <c r="AG335" s="152" t="s">
        <v>118</v>
      </c>
      <c r="AH335" s="152">
        <v>0</v>
      </c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>
      <c r="A336" s="172">
        <v>70</v>
      </c>
      <c r="B336" s="173" t="s">
        <v>529</v>
      </c>
      <c r="C336" s="186" t="s">
        <v>530</v>
      </c>
      <c r="D336" s="174" t="s">
        <v>149</v>
      </c>
      <c r="E336" s="175">
        <v>1.05</v>
      </c>
      <c r="F336" s="176"/>
      <c r="G336" s="177">
        <f>ROUND(E336*F336,2)</f>
        <v>0</v>
      </c>
      <c r="H336" s="162"/>
      <c r="I336" s="161">
        <f>ROUND(E336*H336,2)</f>
        <v>0</v>
      </c>
      <c r="J336" s="162"/>
      <c r="K336" s="161">
        <f>ROUND(E336*J336,2)</f>
        <v>0</v>
      </c>
      <c r="L336" s="161">
        <v>21</v>
      </c>
      <c r="M336" s="161">
        <f>G336*(1+L336/100)</f>
        <v>0</v>
      </c>
      <c r="N336" s="161">
        <v>2.5249999999999999</v>
      </c>
      <c r="O336" s="161">
        <f>ROUND(E336*N336,2)</f>
        <v>2.65</v>
      </c>
      <c r="P336" s="161">
        <v>0</v>
      </c>
      <c r="Q336" s="161">
        <f>ROUND(E336*P336,2)</f>
        <v>0</v>
      </c>
      <c r="R336" s="161"/>
      <c r="S336" s="161" t="s">
        <v>114</v>
      </c>
      <c r="T336" s="161" t="s">
        <v>114</v>
      </c>
      <c r="U336" s="161">
        <v>1.4419999999999999</v>
      </c>
      <c r="V336" s="161">
        <f>ROUND(E336*U336,2)</f>
        <v>1.51</v>
      </c>
      <c r="W336" s="161"/>
      <c r="X336" s="161" t="s">
        <v>115</v>
      </c>
      <c r="Y336" s="152"/>
      <c r="Z336" s="152"/>
      <c r="AA336" s="152"/>
      <c r="AB336" s="152"/>
      <c r="AC336" s="152"/>
      <c r="AD336" s="152"/>
      <c r="AE336" s="152"/>
      <c r="AF336" s="152"/>
      <c r="AG336" s="152" t="s">
        <v>116</v>
      </c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ht="22.5" outlineLevel="1">
      <c r="A337" s="159"/>
      <c r="B337" s="160"/>
      <c r="C337" s="187" t="s">
        <v>531</v>
      </c>
      <c r="D337" s="163"/>
      <c r="E337" s="164">
        <v>1.05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2"/>
      <c r="Z337" s="152"/>
      <c r="AA337" s="152"/>
      <c r="AB337" s="152"/>
      <c r="AC337" s="152"/>
      <c r="AD337" s="152"/>
      <c r="AE337" s="152"/>
      <c r="AF337" s="152"/>
      <c r="AG337" s="152" t="s">
        <v>118</v>
      </c>
      <c r="AH337" s="152">
        <v>0</v>
      </c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>
      <c r="A338" s="159"/>
      <c r="B338" s="160"/>
      <c r="C338" s="187" t="s">
        <v>292</v>
      </c>
      <c r="D338" s="163"/>
      <c r="E338" s="164"/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52"/>
      <c r="Z338" s="152"/>
      <c r="AA338" s="152"/>
      <c r="AB338" s="152"/>
      <c r="AC338" s="152"/>
      <c r="AD338" s="152"/>
      <c r="AE338" s="152"/>
      <c r="AF338" s="152"/>
      <c r="AG338" s="152" t="s">
        <v>118</v>
      </c>
      <c r="AH338" s="152">
        <v>0</v>
      </c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>
      <c r="A339" s="172">
        <v>71</v>
      </c>
      <c r="B339" s="173" t="s">
        <v>532</v>
      </c>
      <c r="C339" s="186" t="s">
        <v>533</v>
      </c>
      <c r="D339" s="174" t="s">
        <v>141</v>
      </c>
      <c r="E339" s="175">
        <v>120</v>
      </c>
      <c r="F339" s="176"/>
      <c r="G339" s="177">
        <f>ROUND(E339*F339,2)</f>
        <v>0</v>
      </c>
      <c r="H339" s="162"/>
      <c r="I339" s="161">
        <f>ROUND(E339*H339,2)</f>
        <v>0</v>
      </c>
      <c r="J339" s="162"/>
      <c r="K339" s="161">
        <f>ROUND(E339*J339,2)</f>
        <v>0</v>
      </c>
      <c r="L339" s="161">
        <v>21</v>
      </c>
      <c r="M339" s="161">
        <f>G339*(1+L339/100)</f>
        <v>0</v>
      </c>
      <c r="N339" s="161">
        <v>2.0000000000000002E-5</v>
      </c>
      <c r="O339" s="161">
        <f>ROUND(E339*N339,2)</f>
        <v>0</v>
      </c>
      <c r="P339" s="161">
        <v>0</v>
      </c>
      <c r="Q339" s="161">
        <f>ROUND(E339*P339,2)</f>
        <v>0</v>
      </c>
      <c r="R339" s="161"/>
      <c r="S339" s="161" t="s">
        <v>114</v>
      </c>
      <c r="T339" s="161" t="s">
        <v>114</v>
      </c>
      <c r="U339" s="161">
        <v>3.1E-2</v>
      </c>
      <c r="V339" s="161">
        <f>ROUND(E339*U339,2)</f>
        <v>3.72</v>
      </c>
      <c r="W339" s="161"/>
      <c r="X339" s="161" t="s">
        <v>115</v>
      </c>
      <c r="Y339" s="152"/>
      <c r="Z339" s="152"/>
      <c r="AA339" s="152"/>
      <c r="AB339" s="152"/>
      <c r="AC339" s="152"/>
      <c r="AD339" s="152"/>
      <c r="AE339" s="152"/>
      <c r="AF339" s="152"/>
      <c r="AG339" s="152" t="s">
        <v>116</v>
      </c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ht="22.5" outlineLevel="1">
      <c r="A340" s="159"/>
      <c r="B340" s="160"/>
      <c r="C340" s="187" t="s">
        <v>534</v>
      </c>
      <c r="D340" s="163"/>
      <c r="E340" s="164"/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52"/>
      <c r="Z340" s="152"/>
      <c r="AA340" s="152"/>
      <c r="AB340" s="152"/>
      <c r="AC340" s="152"/>
      <c r="AD340" s="152"/>
      <c r="AE340" s="152"/>
      <c r="AF340" s="152"/>
      <c r="AG340" s="152" t="s">
        <v>118</v>
      </c>
      <c r="AH340" s="152">
        <v>0</v>
      </c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>
      <c r="A341" s="159"/>
      <c r="B341" s="160"/>
      <c r="C341" s="187" t="s">
        <v>535</v>
      </c>
      <c r="D341" s="163"/>
      <c r="E341" s="164">
        <v>100</v>
      </c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52"/>
      <c r="Z341" s="152"/>
      <c r="AA341" s="152"/>
      <c r="AB341" s="152"/>
      <c r="AC341" s="152"/>
      <c r="AD341" s="152"/>
      <c r="AE341" s="152"/>
      <c r="AF341" s="152"/>
      <c r="AG341" s="152" t="s">
        <v>118</v>
      </c>
      <c r="AH341" s="152">
        <v>0</v>
      </c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1">
      <c r="A342" s="159"/>
      <c r="B342" s="160"/>
      <c r="C342" s="187" t="s">
        <v>536</v>
      </c>
      <c r="D342" s="163"/>
      <c r="E342" s="164">
        <v>20</v>
      </c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52"/>
      <c r="Z342" s="152"/>
      <c r="AA342" s="152"/>
      <c r="AB342" s="152"/>
      <c r="AC342" s="152"/>
      <c r="AD342" s="152"/>
      <c r="AE342" s="152"/>
      <c r="AF342" s="152"/>
      <c r="AG342" s="152" t="s">
        <v>118</v>
      </c>
      <c r="AH342" s="152">
        <v>0</v>
      </c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>
      <c r="A343" s="159"/>
      <c r="B343" s="160"/>
      <c r="C343" s="187" t="s">
        <v>292</v>
      </c>
      <c r="D343" s="163"/>
      <c r="E343" s="164"/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52"/>
      <c r="Z343" s="152"/>
      <c r="AA343" s="152"/>
      <c r="AB343" s="152"/>
      <c r="AC343" s="152"/>
      <c r="AD343" s="152"/>
      <c r="AE343" s="152"/>
      <c r="AF343" s="152"/>
      <c r="AG343" s="152" t="s">
        <v>118</v>
      </c>
      <c r="AH343" s="152">
        <v>0</v>
      </c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>
      <c r="A344" s="172">
        <v>72</v>
      </c>
      <c r="B344" s="173" t="s">
        <v>537</v>
      </c>
      <c r="C344" s="186" t="s">
        <v>538</v>
      </c>
      <c r="D344" s="174" t="s">
        <v>141</v>
      </c>
      <c r="E344" s="175">
        <v>6</v>
      </c>
      <c r="F344" s="176"/>
      <c r="G344" s="177">
        <f>ROUND(E344*F344,2)</f>
        <v>0</v>
      </c>
      <c r="H344" s="162"/>
      <c r="I344" s="161">
        <f>ROUND(E344*H344,2)</f>
        <v>0</v>
      </c>
      <c r="J344" s="162"/>
      <c r="K344" s="161">
        <f>ROUND(E344*J344,2)</f>
        <v>0</v>
      </c>
      <c r="L344" s="161">
        <v>21</v>
      </c>
      <c r="M344" s="161">
        <f>G344*(1+L344/100)</f>
        <v>0</v>
      </c>
      <c r="N344" s="161">
        <v>0.87424000000000002</v>
      </c>
      <c r="O344" s="161">
        <f>ROUND(E344*N344,2)</f>
        <v>5.25</v>
      </c>
      <c r="P344" s="161">
        <v>0</v>
      </c>
      <c r="Q344" s="161">
        <f>ROUND(E344*P344,2)</f>
        <v>0</v>
      </c>
      <c r="R344" s="161"/>
      <c r="S344" s="161" t="s">
        <v>114</v>
      </c>
      <c r="T344" s="161" t="s">
        <v>114</v>
      </c>
      <c r="U344" s="161">
        <v>0</v>
      </c>
      <c r="V344" s="161">
        <f>ROUND(E344*U344,2)</f>
        <v>0</v>
      </c>
      <c r="W344" s="161"/>
      <c r="X344" s="161" t="s">
        <v>167</v>
      </c>
      <c r="Y344" s="152"/>
      <c r="Z344" s="152"/>
      <c r="AA344" s="152"/>
      <c r="AB344" s="152"/>
      <c r="AC344" s="152"/>
      <c r="AD344" s="152"/>
      <c r="AE344" s="152"/>
      <c r="AF344" s="152"/>
      <c r="AG344" s="152" t="s">
        <v>168</v>
      </c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ht="22.5" outlineLevel="1">
      <c r="A345" s="159"/>
      <c r="B345" s="160"/>
      <c r="C345" s="187" t="s">
        <v>539</v>
      </c>
      <c r="D345" s="163"/>
      <c r="E345" s="164">
        <v>6</v>
      </c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52"/>
      <c r="Z345" s="152"/>
      <c r="AA345" s="152"/>
      <c r="AB345" s="152"/>
      <c r="AC345" s="152"/>
      <c r="AD345" s="152"/>
      <c r="AE345" s="152"/>
      <c r="AF345" s="152"/>
      <c r="AG345" s="152" t="s">
        <v>118</v>
      </c>
      <c r="AH345" s="152">
        <v>0</v>
      </c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>
      <c r="A346" s="159"/>
      <c r="B346" s="160"/>
      <c r="C346" s="187" t="s">
        <v>292</v>
      </c>
      <c r="D346" s="163"/>
      <c r="E346" s="164"/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52"/>
      <c r="Z346" s="152"/>
      <c r="AA346" s="152"/>
      <c r="AB346" s="152"/>
      <c r="AC346" s="152"/>
      <c r="AD346" s="152"/>
      <c r="AE346" s="152"/>
      <c r="AF346" s="152"/>
      <c r="AG346" s="152" t="s">
        <v>118</v>
      </c>
      <c r="AH346" s="152">
        <v>0</v>
      </c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>
      <c r="A347" s="172">
        <v>73</v>
      </c>
      <c r="B347" s="173" t="s">
        <v>540</v>
      </c>
      <c r="C347" s="186" t="s">
        <v>541</v>
      </c>
      <c r="D347" s="174" t="s">
        <v>232</v>
      </c>
      <c r="E347" s="175">
        <v>0.3</v>
      </c>
      <c r="F347" s="176"/>
      <c r="G347" s="177">
        <f>ROUND(E347*F347,2)</f>
        <v>0</v>
      </c>
      <c r="H347" s="162"/>
      <c r="I347" s="161">
        <f>ROUND(E347*H347,2)</f>
        <v>0</v>
      </c>
      <c r="J347" s="162"/>
      <c r="K347" s="161">
        <f>ROUND(E347*J347,2)</f>
        <v>0</v>
      </c>
      <c r="L347" s="161">
        <v>21</v>
      </c>
      <c r="M347" s="161">
        <f>G347*(1+L347/100)</f>
        <v>0</v>
      </c>
      <c r="N347" s="161">
        <v>1</v>
      </c>
      <c r="O347" s="161">
        <f>ROUND(E347*N347,2)</f>
        <v>0.3</v>
      </c>
      <c r="P347" s="161">
        <v>0</v>
      </c>
      <c r="Q347" s="161">
        <f>ROUND(E347*P347,2)</f>
        <v>0</v>
      </c>
      <c r="R347" s="161" t="s">
        <v>428</v>
      </c>
      <c r="S347" s="161" t="s">
        <v>114</v>
      </c>
      <c r="T347" s="161" t="s">
        <v>114</v>
      </c>
      <c r="U347" s="161">
        <v>0</v>
      </c>
      <c r="V347" s="161">
        <f>ROUND(E347*U347,2)</f>
        <v>0</v>
      </c>
      <c r="W347" s="161"/>
      <c r="X347" s="161" t="s">
        <v>429</v>
      </c>
      <c r="Y347" s="152"/>
      <c r="Z347" s="152"/>
      <c r="AA347" s="152"/>
      <c r="AB347" s="152"/>
      <c r="AC347" s="152"/>
      <c r="AD347" s="152"/>
      <c r="AE347" s="152"/>
      <c r="AF347" s="152"/>
      <c r="AG347" s="152" t="s">
        <v>430</v>
      </c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>
      <c r="A348" s="159"/>
      <c r="B348" s="160"/>
      <c r="C348" s="187" t="s">
        <v>542</v>
      </c>
      <c r="D348" s="163"/>
      <c r="E348" s="164">
        <v>0.3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2"/>
      <c r="Z348" s="152"/>
      <c r="AA348" s="152"/>
      <c r="AB348" s="152"/>
      <c r="AC348" s="152"/>
      <c r="AD348" s="152"/>
      <c r="AE348" s="152"/>
      <c r="AF348" s="152"/>
      <c r="AG348" s="152" t="s">
        <v>118</v>
      </c>
      <c r="AH348" s="152">
        <v>5</v>
      </c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ht="22.5" outlineLevel="1">
      <c r="A349" s="172">
        <v>74</v>
      </c>
      <c r="B349" s="173" t="s">
        <v>543</v>
      </c>
      <c r="C349" s="186" t="s">
        <v>544</v>
      </c>
      <c r="D349" s="174" t="s">
        <v>174</v>
      </c>
      <c r="E349" s="175">
        <v>168</v>
      </c>
      <c r="F349" s="176"/>
      <c r="G349" s="177">
        <f>ROUND(E349*F349,2)</f>
        <v>0</v>
      </c>
      <c r="H349" s="162"/>
      <c r="I349" s="161">
        <f>ROUND(E349*H349,2)</f>
        <v>0</v>
      </c>
      <c r="J349" s="162"/>
      <c r="K349" s="161">
        <f>ROUND(E349*J349,2)</f>
        <v>0</v>
      </c>
      <c r="L349" s="161">
        <v>21</v>
      </c>
      <c r="M349" s="161">
        <f>G349*(1+L349/100)</f>
        <v>0</v>
      </c>
      <c r="N349" s="161">
        <v>8.1970000000000001E-2</v>
      </c>
      <c r="O349" s="161">
        <f>ROUND(E349*N349,2)</f>
        <v>13.77</v>
      </c>
      <c r="P349" s="161">
        <v>0</v>
      </c>
      <c r="Q349" s="161">
        <f>ROUND(E349*P349,2)</f>
        <v>0</v>
      </c>
      <c r="R349" s="161" t="s">
        <v>428</v>
      </c>
      <c r="S349" s="161" t="s">
        <v>114</v>
      </c>
      <c r="T349" s="161" t="s">
        <v>114</v>
      </c>
      <c r="U349" s="161">
        <v>0</v>
      </c>
      <c r="V349" s="161">
        <f>ROUND(E349*U349,2)</f>
        <v>0</v>
      </c>
      <c r="W349" s="161"/>
      <c r="X349" s="161" t="s">
        <v>429</v>
      </c>
      <c r="Y349" s="152"/>
      <c r="Z349" s="152"/>
      <c r="AA349" s="152"/>
      <c r="AB349" s="152"/>
      <c r="AC349" s="152"/>
      <c r="AD349" s="152"/>
      <c r="AE349" s="152"/>
      <c r="AF349" s="152"/>
      <c r="AG349" s="152" t="s">
        <v>430</v>
      </c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ht="22.5" outlineLevel="1">
      <c r="A350" s="159"/>
      <c r="B350" s="160"/>
      <c r="C350" s="187" t="s">
        <v>545</v>
      </c>
      <c r="D350" s="163"/>
      <c r="E350" s="164">
        <v>168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52"/>
      <c r="Z350" s="152"/>
      <c r="AA350" s="152"/>
      <c r="AB350" s="152"/>
      <c r="AC350" s="152"/>
      <c r="AD350" s="152"/>
      <c r="AE350" s="152"/>
      <c r="AF350" s="152"/>
      <c r="AG350" s="152" t="s">
        <v>118</v>
      </c>
      <c r="AH350" s="152">
        <v>0</v>
      </c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1">
      <c r="A351" s="159"/>
      <c r="B351" s="160"/>
      <c r="C351" s="187" t="s">
        <v>292</v>
      </c>
      <c r="D351" s="163"/>
      <c r="E351" s="164"/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52"/>
      <c r="Z351" s="152"/>
      <c r="AA351" s="152"/>
      <c r="AB351" s="152"/>
      <c r="AC351" s="152"/>
      <c r="AD351" s="152"/>
      <c r="AE351" s="152"/>
      <c r="AF351" s="152"/>
      <c r="AG351" s="152" t="s">
        <v>118</v>
      </c>
      <c r="AH351" s="152">
        <v>0</v>
      </c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ht="22.5" outlineLevel="1">
      <c r="A352" s="172">
        <v>75</v>
      </c>
      <c r="B352" s="173" t="s">
        <v>546</v>
      </c>
      <c r="C352" s="186" t="s">
        <v>547</v>
      </c>
      <c r="D352" s="174" t="s">
        <v>174</v>
      </c>
      <c r="E352" s="175">
        <v>173.25</v>
      </c>
      <c r="F352" s="176"/>
      <c r="G352" s="177">
        <f>ROUND(E352*F352,2)</f>
        <v>0</v>
      </c>
      <c r="H352" s="162"/>
      <c r="I352" s="161">
        <f>ROUND(E352*H352,2)</f>
        <v>0</v>
      </c>
      <c r="J352" s="162"/>
      <c r="K352" s="161">
        <f>ROUND(E352*J352,2)</f>
        <v>0</v>
      </c>
      <c r="L352" s="161">
        <v>21</v>
      </c>
      <c r="M352" s="161">
        <f>G352*(1+L352/100)</f>
        <v>0</v>
      </c>
      <c r="N352" s="161">
        <v>3.5999999999999997E-2</v>
      </c>
      <c r="O352" s="161">
        <f>ROUND(E352*N352,2)</f>
        <v>6.24</v>
      </c>
      <c r="P352" s="161">
        <v>0</v>
      </c>
      <c r="Q352" s="161">
        <f>ROUND(E352*P352,2)</f>
        <v>0</v>
      </c>
      <c r="R352" s="161" t="s">
        <v>428</v>
      </c>
      <c r="S352" s="161" t="s">
        <v>114</v>
      </c>
      <c r="T352" s="161" t="s">
        <v>114</v>
      </c>
      <c r="U352" s="161">
        <v>0</v>
      </c>
      <c r="V352" s="161">
        <f>ROUND(E352*U352,2)</f>
        <v>0</v>
      </c>
      <c r="W352" s="161"/>
      <c r="X352" s="161" t="s">
        <v>429</v>
      </c>
      <c r="Y352" s="152"/>
      <c r="Z352" s="152"/>
      <c r="AA352" s="152"/>
      <c r="AB352" s="152"/>
      <c r="AC352" s="152"/>
      <c r="AD352" s="152"/>
      <c r="AE352" s="152"/>
      <c r="AF352" s="152"/>
      <c r="AG352" s="152" t="s">
        <v>430</v>
      </c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>
      <c r="A353" s="159"/>
      <c r="B353" s="160"/>
      <c r="C353" s="187" t="s">
        <v>548</v>
      </c>
      <c r="D353" s="163"/>
      <c r="E353" s="164">
        <v>68.25</v>
      </c>
      <c r="F353" s="161"/>
      <c r="G353" s="161"/>
      <c r="H353" s="161"/>
      <c r="I353" s="161"/>
      <c r="J353" s="161"/>
      <c r="K353" s="161"/>
      <c r="L353" s="161"/>
      <c r="M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  <c r="Y353" s="152"/>
      <c r="Z353" s="152"/>
      <c r="AA353" s="152"/>
      <c r="AB353" s="152"/>
      <c r="AC353" s="152"/>
      <c r="AD353" s="152"/>
      <c r="AE353" s="152"/>
      <c r="AF353" s="152"/>
      <c r="AG353" s="152" t="s">
        <v>118</v>
      </c>
      <c r="AH353" s="152">
        <v>0</v>
      </c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>
      <c r="A354" s="159"/>
      <c r="B354" s="160"/>
      <c r="C354" s="187" t="s">
        <v>549</v>
      </c>
      <c r="D354" s="163"/>
      <c r="E354" s="164">
        <v>105</v>
      </c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52"/>
      <c r="Z354" s="152"/>
      <c r="AA354" s="152"/>
      <c r="AB354" s="152"/>
      <c r="AC354" s="152"/>
      <c r="AD354" s="152"/>
      <c r="AE354" s="152"/>
      <c r="AF354" s="152"/>
      <c r="AG354" s="152" t="s">
        <v>118</v>
      </c>
      <c r="AH354" s="152">
        <v>0</v>
      </c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>
      <c r="A355" s="159"/>
      <c r="B355" s="160"/>
      <c r="C355" s="187" t="s">
        <v>292</v>
      </c>
      <c r="D355" s="163"/>
      <c r="E355" s="164"/>
      <c r="F355" s="161"/>
      <c r="G355" s="161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52"/>
      <c r="Z355" s="152"/>
      <c r="AA355" s="152"/>
      <c r="AB355" s="152"/>
      <c r="AC355" s="152"/>
      <c r="AD355" s="152"/>
      <c r="AE355" s="152"/>
      <c r="AF355" s="152"/>
      <c r="AG355" s="152" t="s">
        <v>118</v>
      </c>
      <c r="AH355" s="152">
        <v>0</v>
      </c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>
      <c r="A356" s="172">
        <v>76</v>
      </c>
      <c r="B356" s="173" t="s">
        <v>550</v>
      </c>
      <c r="C356" s="186" t="s">
        <v>551</v>
      </c>
      <c r="D356" s="174" t="s">
        <v>174</v>
      </c>
      <c r="E356" s="175">
        <v>84</v>
      </c>
      <c r="F356" s="176"/>
      <c r="G356" s="177">
        <f>ROUND(E356*F356,2)</f>
        <v>0</v>
      </c>
      <c r="H356" s="162"/>
      <c r="I356" s="161">
        <f>ROUND(E356*H356,2)</f>
        <v>0</v>
      </c>
      <c r="J356" s="162"/>
      <c r="K356" s="161">
        <f>ROUND(E356*J356,2)</f>
        <v>0</v>
      </c>
      <c r="L356" s="161">
        <v>21</v>
      </c>
      <c r="M356" s="161">
        <f>G356*(1+L356/100)</f>
        <v>0</v>
      </c>
      <c r="N356" s="161">
        <v>4.8300000000000003E-2</v>
      </c>
      <c r="O356" s="161">
        <f>ROUND(E356*N356,2)</f>
        <v>4.0599999999999996</v>
      </c>
      <c r="P356" s="161">
        <v>0</v>
      </c>
      <c r="Q356" s="161">
        <f>ROUND(E356*P356,2)</f>
        <v>0</v>
      </c>
      <c r="R356" s="161" t="s">
        <v>428</v>
      </c>
      <c r="S356" s="161" t="s">
        <v>114</v>
      </c>
      <c r="T356" s="161" t="s">
        <v>114</v>
      </c>
      <c r="U356" s="161">
        <v>0</v>
      </c>
      <c r="V356" s="161">
        <f>ROUND(E356*U356,2)</f>
        <v>0</v>
      </c>
      <c r="W356" s="161"/>
      <c r="X356" s="161" t="s">
        <v>429</v>
      </c>
      <c r="Y356" s="152"/>
      <c r="Z356" s="152"/>
      <c r="AA356" s="152"/>
      <c r="AB356" s="152"/>
      <c r="AC356" s="152"/>
      <c r="AD356" s="152"/>
      <c r="AE356" s="152"/>
      <c r="AF356" s="152"/>
      <c r="AG356" s="152" t="s">
        <v>430</v>
      </c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>
      <c r="A357" s="159"/>
      <c r="B357" s="160"/>
      <c r="C357" s="187" t="s">
        <v>552</v>
      </c>
      <c r="D357" s="163"/>
      <c r="E357" s="164">
        <v>84</v>
      </c>
      <c r="F357" s="161"/>
      <c r="G357" s="161"/>
      <c r="H357" s="161"/>
      <c r="I357" s="161"/>
      <c r="J357" s="161"/>
      <c r="K357" s="161"/>
      <c r="L357" s="161"/>
      <c r="M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  <c r="Y357" s="152"/>
      <c r="Z357" s="152"/>
      <c r="AA357" s="152"/>
      <c r="AB357" s="152"/>
      <c r="AC357" s="152"/>
      <c r="AD357" s="152"/>
      <c r="AE357" s="152"/>
      <c r="AF357" s="152"/>
      <c r="AG357" s="152" t="s">
        <v>118</v>
      </c>
      <c r="AH357" s="152">
        <v>0</v>
      </c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>
      <c r="A358" s="159"/>
      <c r="B358" s="160"/>
      <c r="C358" s="187" t="s">
        <v>292</v>
      </c>
      <c r="D358" s="163"/>
      <c r="E358" s="164"/>
      <c r="F358" s="161"/>
      <c r="G358" s="161"/>
      <c r="H358" s="161"/>
      <c r="I358" s="161"/>
      <c r="J358" s="161"/>
      <c r="K358" s="161"/>
      <c r="L358" s="161"/>
      <c r="M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  <c r="Y358" s="152"/>
      <c r="Z358" s="152"/>
      <c r="AA358" s="152"/>
      <c r="AB358" s="152"/>
      <c r="AC358" s="152"/>
      <c r="AD358" s="152"/>
      <c r="AE358" s="152"/>
      <c r="AF358" s="152"/>
      <c r="AG358" s="152" t="s">
        <v>118</v>
      </c>
      <c r="AH358" s="152">
        <v>0</v>
      </c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>
      <c r="A359" s="172">
        <v>77</v>
      </c>
      <c r="B359" s="173" t="s">
        <v>553</v>
      </c>
      <c r="C359" s="186" t="s">
        <v>554</v>
      </c>
      <c r="D359" s="174" t="s">
        <v>174</v>
      </c>
      <c r="E359" s="175">
        <v>6.3</v>
      </c>
      <c r="F359" s="176"/>
      <c r="G359" s="177">
        <f>ROUND(E359*F359,2)</f>
        <v>0</v>
      </c>
      <c r="H359" s="162"/>
      <c r="I359" s="161">
        <f>ROUND(E359*H359,2)</f>
        <v>0</v>
      </c>
      <c r="J359" s="162"/>
      <c r="K359" s="161">
        <f>ROUND(E359*J359,2)</f>
        <v>0</v>
      </c>
      <c r="L359" s="161">
        <v>21</v>
      </c>
      <c r="M359" s="161">
        <f>G359*(1+L359/100)</f>
        <v>0</v>
      </c>
      <c r="N359" s="161">
        <v>6.7000000000000004E-2</v>
      </c>
      <c r="O359" s="161">
        <f>ROUND(E359*N359,2)</f>
        <v>0.42</v>
      </c>
      <c r="P359" s="161">
        <v>0</v>
      </c>
      <c r="Q359" s="161">
        <f>ROUND(E359*P359,2)</f>
        <v>0</v>
      </c>
      <c r="R359" s="161" t="s">
        <v>428</v>
      </c>
      <c r="S359" s="161" t="s">
        <v>114</v>
      </c>
      <c r="T359" s="161" t="s">
        <v>114</v>
      </c>
      <c r="U359" s="161">
        <v>0</v>
      </c>
      <c r="V359" s="161">
        <f>ROUND(E359*U359,2)</f>
        <v>0</v>
      </c>
      <c r="W359" s="161"/>
      <c r="X359" s="161" t="s">
        <v>429</v>
      </c>
      <c r="Y359" s="152"/>
      <c r="Z359" s="152"/>
      <c r="AA359" s="152"/>
      <c r="AB359" s="152"/>
      <c r="AC359" s="152"/>
      <c r="AD359" s="152"/>
      <c r="AE359" s="152"/>
      <c r="AF359" s="152"/>
      <c r="AG359" s="152" t="s">
        <v>430</v>
      </c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>
      <c r="A360" s="159"/>
      <c r="B360" s="160"/>
      <c r="C360" s="187" t="s">
        <v>555</v>
      </c>
      <c r="D360" s="163"/>
      <c r="E360" s="164">
        <v>6.3</v>
      </c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52"/>
      <c r="Z360" s="152"/>
      <c r="AA360" s="152"/>
      <c r="AB360" s="152"/>
      <c r="AC360" s="152"/>
      <c r="AD360" s="152"/>
      <c r="AE360" s="152"/>
      <c r="AF360" s="152"/>
      <c r="AG360" s="152" t="s">
        <v>118</v>
      </c>
      <c r="AH360" s="152">
        <v>0</v>
      </c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>
      <c r="A361" s="159"/>
      <c r="B361" s="160"/>
      <c r="C361" s="187" t="s">
        <v>266</v>
      </c>
      <c r="D361" s="163"/>
      <c r="E361" s="164"/>
      <c r="F361" s="161"/>
      <c r="G361" s="161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52"/>
      <c r="Z361" s="152"/>
      <c r="AA361" s="152"/>
      <c r="AB361" s="152"/>
      <c r="AC361" s="152"/>
      <c r="AD361" s="152"/>
      <c r="AE361" s="152"/>
      <c r="AF361" s="152"/>
      <c r="AG361" s="152" t="s">
        <v>118</v>
      </c>
      <c r="AH361" s="152">
        <v>0</v>
      </c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>
      <c r="A362" s="172">
        <v>78</v>
      </c>
      <c r="B362" s="173" t="s">
        <v>556</v>
      </c>
      <c r="C362" s="186" t="s">
        <v>557</v>
      </c>
      <c r="D362" s="174" t="s">
        <v>174</v>
      </c>
      <c r="E362" s="175">
        <v>6.3</v>
      </c>
      <c r="F362" s="176"/>
      <c r="G362" s="177">
        <f>ROUND(E362*F362,2)</f>
        <v>0</v>
      </c>
      <c r="H362" s="162"/>
      <c r="I362" s="161">
        <f>ROUND(E362*H362,2)</f>
        <v>0</v>
      </c>
      <c r="J362" s="162"/>
      <c r="K362" s="161">
        <f>ROUND(E362*J362,2)</f>
        <v>0</v>
      </c>
      <c r="L362" s="161">
        <v>21</v>
      </c>
      <c r="M362" s="161">
        <f>G362*(1+L362/100)</f>
        <v>0</v>
      </c>
      <c r="N362" s="161">
        <v>6.7000000000000004E-2</v>
      </c>
      <c r="O362" s="161">
        <f>ROUND(E362*N362,2)</f>
        <v>0.42</v>
      </c>
      <c r="P362" s="161">
        <v>0</v>
      </c>
      <c r="Q362" s="161">
        <f>ROUND(E362*P362,2)</f>
        <v>0</v>
      </c>
      <c r="R362" s="161" t="s">
        <v>428</v>
      </c>
      <c r="S362" s="161" t="s">
        <v>114</v>
      </c>
      <c r="T362" s="161" t="s">
        <v>114</v>
      </c>
      <c r="U362" s="161">
        <v>0</v>
      </c>
      <c r="V362" s="161">
        <f>ROUND(E362*U362,2)</f>
        <v>0</v>
      </c>
      <c r="W362" s="161"/>
      <c r="X362" s="161" t="s">
        <v>429</v>
      </c>
      <c r="Y362" s="152"/>
      <c r="Z362" s="152"/>
      <c r="AA362" s="152"/>
      <c r="AB362" s="152"/>
      <c r="AC362" s="152"/>
      <c r="AD362" s="152"/>
      <c r="AE362" s="152"/>
      <c r="AF362" s="152"/>
      <c r="AG362" s="152" t="s">
        <v>430</v>
      </c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>
      <c r="A363" s="159"/>
      <c r="B363" s="160"/>
      <c r="C363" s="187" t="s">
        <v>555</v>
      </c>
      <c r="D363" s="163"/>
      <c r="E363" s="164">
        <v>6.3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2"/>
      <c r="Z363" s="152"/>
      <c r="AA363" s="152"/>
      <c r="AB363" s="152"/>
      <c r="AC363" s="152"/>
      <c r="AD363" s="152"/>
      <c r="AE363" s="152"/>
      <c r="AF363" s="152"/>
      <c r="AG363" s="152" t="s">
        <v>118</v>
      </c>
      <c r="AH363" s="152">
        <v>0</v>
      </c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>
      <c r="A364" s="159"/>
      <c r="B364" s="160"/>
      <c r="C364" s="187" t="s">
        <v>266</v>
      </c>
      <c r="D364" s="163"/>
      <c r="E364" s="164"/>
      <c r="F364" s="161"/>
      <c r="G364" s="161"/>
      <c r="H364" s="161"/>
      <c r="I364" s="161"/>
      <c r="J364" s="161"/>
      <c r="K364" s="161"/>
      <c r="L364" s="161"/>
      <c r="M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  <c r="Y364" s="152"/>
      <c r="Z364" s="152"/>
      <c r="AA364" s="152"/>
      <c r="AB364" s="152"/>
      <c r="AC364" s="152"/>
      <c r="AD364" s="152"/>
      <c r="AE364" s="152"/>
      <c r="AF364" s="152"/>
      <c r="AG364" s="152" t="s">
        <v>118</v>
      </c>
      <c r="AH364" s="152">
        <v>0</v>
      </c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>
      <c r="A365" s="172">
        <v>79</v>
      </c>
      <c r="B365" s="173" t="s">
        <v>558</v>
      </c>
      <c r="C365" s="186" t="s">
        <v>559</v>
      </c>
      <c r="D365" s="174" t="s">
        <v>174</v>
      </c>
      <c r="E365" s="175">
        <v>58</v>
      </c>
      <c r="F365" s="176"/>
      <c r="G365" s="177">
        <f>ROUND(E365*F365,2)</f>
        <v>0</v>
      </c>
      <c r="H365" s="162"/>
      <c r="I365" s="161">
        <f>ROUND(E365*H365,2)</f>
        <v>0</v>
      </c>
      <c r="J365" s="162"/>
      <c r="K365" s="161">
        <f>ROUND(E365*J365,2)</f>
        <v>0</v>
      </c>
      <c r="L365" s="161">
        <v>21</v>
      </c>
      <c r="M365" s="161">
        <f>G365*(1+L365/100)</f>
        <v>0</v>
      </c>
      <c r="N365" s="161">
        <v>8.1000000000000003E-2</v>
      </c>
      <c r="O365" s="161">
        <f>ROUND(E365*N365,2)</f>
        <v>4.7</v>
      </c>
      <c r="P365" s="161">
        <v>0</v>
      </c>
      <c r="Q365" s="161">
        <f>ROUND(E365*P365,2)</f>
        <v>0</v>
      </c>
      <c r="R365" s="161" t="s">
        <v>428</v>
      </c>
      <c r="S365" s="161" t="s">
        <v>114</v>
      </c>
      <c r="T365" s="161" t="s">
        <v>114</v>
      </c>
      <c r="U365" s="161">
        <v>0</v>
      </c>
      <c r="V365" s="161">
        <f>ROUND(E365*U365,2)</f>
        <v>0</v>
      </c>
      <c r="W365" s="161"/>
      <c r="X365" s="161" t="s">
        <v>429</v>
      </c>
      <c r="Y365" s="152"/>
      <c r="Z365" s="152"/>
      <c r="AA365" s="152"/>
      <c r="AB365" s="152"/>
      <c r="AC365" s="152"/>
      <c r="AD365" s="152"/>
      <c r="AE365" s="152"/>
      <c r="AF365" s="152"/>
      <c r="AG365" s="152" t="s">
        <v>430</v>
      </c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>
      <c r="A366" s="159"/>
      <c r="B366" s="160"/>
      <c r="C366" s="187" t="s">
        <v>560</v>
      </c>
      <c r="D366" s="163"/>
      <c r="E366" s="164">
        <v>58</v>
      </c>
      <c r="F366" s="161"/>
      <c r="G366" s="161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  <c r="Y366" s="152"/>
      <c r="Z366" s="152"/>
      <c r="AA366" s="152"/>
      <c r="AB366" s="152"/>
      <c r="AC366" s="152"/>
      <c r="AD366" s="152"/>
      <c r="AE366" s="152"/>
      <c r="AF366" s="152"/>
      <c r="AG366" s="152" t="s">
        <v>118</v>
      </c>
      <c r="AH366" s="152">
        <v>0</v>
      </c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>
      <c r="A367" s="159"/>
      <c r="B367" s="160"/>
      <c r="C367" s="187" t="s">
        <v>266</v>
      </c>
      <c r="D367" s="163"/>
      <c r="E367" s="164"/>
      <c r="F367" s="161"/>
      <c r="G367" s="161"/>
      <c r="H367" s="161"/>
      <c r="I367" s="161"/>
      <c r="J367" s="161"/>
      <c r="K367" s="161"/>
      <c r="L367" s="161"/>
      <c r="M367" s="161"/>
      <c r="N367" s="161"/>
      <c r="O367" s="161"/>
      <c r="P367" s="161"/>
      <c r="Q367" s="161"/>
      <c r="R367" s="161"/>
      <c r="S367" s="161"/>
      <c r="T367" s="161"/>
      <c r="U367" s="161"/>
      <c r="V367" s="161"/>
      <c r="W367" s="161"/>
      <c r="X367" s="161"/>
      <c r="Y367" s="152"/>
      <c r="Z367" s="152"/>
      <c r="AA367" s="152"/>
      <c r="AB367" s="152"/>
      <c r="AC367" s="152"/>
      <c r="AD367" s="152"/>
      <c r="AE367" s="152"/>
      <c r="AF367" s="152"/>
      <c r="AG367" s="152" t="s">
        <v>118</v>
      </c>
      <c r="AH367" s="152">
        <v>0</v>
      </c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>
      <c r="A368" s="166" t="s">
        <v>109</v>
      </c>
      <c r="B368" s="167" t="s">
        <v>76</v>
      </c>
      <c r="C368" s="185" t="s">
        <v>77</v>
      </c>
      <c r="D368" s="168"/>
      <c r="E368" s="169"/>
      <c r="F368" s="170"/>
      <c r="G368" s="171">
        <f>SUMIF(AG369:AG369,"&lt;&gt;NOR",G369:G369)</f>
        <v>0</v>
      </c>
      <c r="H368" s="165"/>
      <c r="I368" s="165">
        <f>SUM(I369:I369)</f>
        <v>0</v>
      </c>
      <c r="J368" s="165"/>
      <c r="K368" s="165">
        <f>SUM(K369:K369)</f>
        <v>0</v>
      </c>
      <c r="L368" s="165"/>
      <c r="M368" s="165">
        <f>SUM(M369:M369)</f>
        <v>0</v>
      </c>
      <c r="N368" s="165"/>
      <c r="O368" s="165">
        <f>SUM(O369:O369)</f>
        <v>0</v>
      </c>
      <c r="P368" s="165"/>
      <c r="Q368" s="165">
        <f>SUM(Q369:Q369)</f>
        <v>0</v>
      </c>
      <c r="R368" s="165"/>
      <c r="S368" s="165"/>
      <c r="T368" s="165"/>
      <c r="U368" s="165"/>
      <c r="V368" s="165">
        <f>SUM(V369:V369)</f>
        <v>712.68</v>
      </c>
      <c r="W368" s="165"/>
      <c r="X368" s="165"/>
      <c r="AG368" t="s">
        <v>110</v>
      </c>
    </row>
    <row r="369" spans="1:60" outlineLevel="1">
      <c r="A369" s="172">
        <v>80</v>
      </c>
      <c r="B369" s="173" t="s">
        <v>561</v>
      </c>
      <c r="C369" s="186" t="s">
        <v>562</v>
      </c>
      <c r="D369" s="174" t="s">
        <v>232</v>
      </c>
      <c r="E369" s="175">
        <v>1827.3891699999999</v>
      </c>
      <c r="F369" s="176"/>
      <c r="G369" s="177">
        <f>ROUND(E369*F369,2)</f>
        <v>0</v>
      </c>
      <c r="H369" s="162"/>
      <c r="I369" s="161">
        <f>ROUND(E369*H369,2)</f>
        <v>0</v>
      </c>
      <c r="J369" s="162"/>
      <c r="K369" s="161">
        <f>ROUND(E369*J369,2)</f>
        <v>0</v>
      </c>
      <c r="L369" s="161">
        <v>21</v>
      </c>
      <c r="M369" s="161">
        <f>G369*(1+L369/100)</f>
        <v>0</v>
      </c>
      <c r="N369" s="161">
        <v>0</v>
      </c>
      <c r="O369" s="161">
        <f>ROUND(E369*N369,2)</f>
        <v>0</v>
      </c>
      <c r="P369" s="161">
        <v>0</v>
      </c>
      <c r="Q369" s="161">
        <f>ROUND(E369*P369,2)</f>
        <v>0</v>
      </c>
      <c r="R369" s="161"/>
      <c r="S369" s="161" t="s">
        <v>114</v>
      </c>
      <c r="T369" s="161" t="s">
        <v>114</v>
      </c>
      <c r="U369" s="161">
        <v>0.39</v>
      </c>
      <c r="V369" s="161">
        <f>ROUND(E369*U369,2)</f>
        <v>712.68</v>
      </c>
      <c r="W369" s="161"/>
      <c r="X369" s="161" t="s">
        <v>563</v>
      </c>
      <c r="Y369" s="152"/>
      <c r="Z369" s="152"/>
      <c r="AA369" s="152"/>
      <c r="AB369" s="152"/>
      <c r="AC369" s="152"/>
      <c r="AD369" s="152"/>
      <c r="AE369" s="152"/>
      <c r="AF369" s="152"/>
      <c r="AG369" s="152" t="s">
        <v>564</v>
      </c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>
      <c r="A370" s="3"/>
      <c r="B370" s="4"/>
      <c r="C370" s="189"/>
      <c r="D370" s="6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AE370">
        <v>15</v>
      </c>
      <c r="AF370">
        <v>21</v>
      </c>
      <c r="AG370" t="s">
        <v>96</v>
      </c>
    </row>
    <row r="371" spans="1:60">
      <c r="A371" s="155"/>
      <c r="B371" s="156" t="s">
        <v>31</v>
      </c>
      <c r="C371" s="190"/>
      <c r="D371" s="157"/>
      <c r="E371" s="158"/>
      <c r="F371" s="158"/>
      <c r="G371" s="184">
        <f>G8+G73+G83+G109+G261+G275+G368</f>
        <v>0</v>
      </c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AE371">
        <f>SUMIF(L7:L369,AE370,G7:G369)</f>
        <v>0</v>
      </c>
      <c r="AF371">
        <f>SUMIF(L7:L369,AF370,G7:G369)</f>
        <v>0</v>
      </c>
      <c r="AG371" t="s">
        <v>239</v>
      </c>
    </row>
    <row r="372" spans="1:60">
      <c r="A372" s="266" t="s">
        <v>240</v>
      </c>
      <c r="B372" s="266"/>
      <c r="C372" s="189"/>
      <c r="D372" s="6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60" ht="25.5">
      <c r="A373" s="3"/>
      <c r="B373" s="4" t="s">
        <v>241</v>
      </c>
      <c r="C373" s="189" t="s">
        <v>242</v>
      </c>
      <c r="D373" s="6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AG373" t="s">
        <v>243</v>
      </c>
    </row>
    <row r="374" spans="1:60">
      <c r="A374" s="3"/>
      <c r="B374" s="4" t="s">
        <v>244</v>
      </c>
      <c r="C374" s="189" t="s">
        <v>245</v>
      </c>
      <c r="D374" s="6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AG374" t="s">
        <v>246</v>
      </c>
    </row>
    <row r="375" spans="1:60" ht="25.5">
      <c r="A375" s="3"/>
      <c r="B375" s="4"/>
      <c r="C375" s="189" t="s">
        <v>247</v>
      </c>
      <c r="D375" s="6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AG375" t="s">
        <v>248</v>
      </c>
    </row>
    <row r="376" spans="1:60">
      <c r="A376" s="3"/>
      <c r="B376" s="4"/>
      <c r="C376" s="189"/>
      <c r="D376" s="6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60">
      <c r="A377" s="3"/>
      <c r="B377" s="4"/>
      <c r="C377" s="189"/>
      <c r="D377" s="6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60">
      <c r="A378" s="3"/>
      <c r="B378" s="4"/>
      <c r="C378" s="189"/>
      <c r="D378" s="6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60">
      <c r="A379" s="267" t="s">
        <v>249</v>
      </c>
      <c r="B379" s="267"/>
      <c r="C379" s="268"/>
      <c r="D379" s="6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60">
      <c r="A380" s="247"/>
      <c r="B380" s="248"/>
      <c r="C380" s="249"/>
      <c r="D380" s="248"/>
      <c r="E380" s="248"/>
      <c r="F380" s="248"/>
      <c r="G380" s="250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AG380" t="s">
        <v>250</v>
      </c>
    </row>
    <row r="381" spans="1:60">
      <c r="A381" s="251"/>
      <c r="B381" s="252"/>
      <c r="C381" s="253"/>
      <c r="D381" s="252"/>
      <c r="E381" s="252"/>
      <c r="F381" s="252"/>
      <c r="G381" s="254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60">
      <c r="A382" s="251"/>
      <c r="B382" s="252"/>
      <c r="C382" s="253"/>
      <c r="D382" s="252"/>
      <c r="E382" s="252"/>
      <c r="F382" s="252"/>
      <c r="G382" s="254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60">
      <c r="A383" s="251"/>
      <c r="B383" s="252"/>
      <c r="C383" s="253"/>
      <c r="D383" s="252"/>
      <c r="E383" s="252"/>
      <c r="F383" s="252"/>
      <c r="G383" s="254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60">
      <c r="A384" s="255"/>
      <c r="B384" s="256"/>
      <c r="C384" s="257"/>
      <c r="D384" s="256"/>
      <c r="E384" s="256"/>
      <c r="F384" s="256"/>
      <c r="G384" s="258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33">
      <c r="A385" s="3"/>
      <c r="B385" s="4"/>
      <c r="C385" s="189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33">
      <c r="C386" s="191"/>
      <c r="D386" s="10"/>
      <c r="AG386" t="s">
        <v>251</v>
      </c>
    </row>
    <row r="387" spans="1:33">
      <c r="D387" s="10"/>
    </row>
    <row r="388" spans="1:33">
      <c r="D388" s="10"/>
    </row>
    <row r="389" spans="1:33">
      <c r="D389" s="10"/>
    </row>
    <row r="390" spans="1:33">
      <c r="D390" s="10"/>
    </row>
    <row r="391" spans="1:33">
      <c r="D391" s="10"/>
    </row>
    <row r="392" spans="1:33">
      <c r="D392" s="10"/>
    </row>
    <row r="393" spans="1:33">
      <c r="D393" s="10"/>
    </row>
    <row r="394" spans="1:33">
      <c r="D394" s="10"/>
    </row>
    <row r="395" spans="1:33">
      <c r="D395" s="10"/>
    </row>
    <row r="396" spans="1:33">
      <c r="D396" s="10"/>
    </row>
    <row r="397" spans="1:33">
      <c r="D397" s="10"/>
    </row>
    <row r="398" spans="1:33">
      <c r="D398" s="10"/>
    </row>
    <row r="399" spans="1:33">
      <c r="D399" s="10"/>
    </row>
    <row r="400" spans="1:33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">
    <mergeCell ref="A380:G384"/>
    <mergeCell ref="A1:G1"/>
    <mergeCell ref="C2:G2"/>
    <mergeCell ref="C3:G3"/>
    <mergeCell ref="C4:G4"/>
    <mergeCell ref="A372:B372"/>
    <mergeCell ref="A379:C37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IO02 IO02 PU Pol</vt:lpstr>
      <vt:lpstr>IO02 IO02 ZP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'IO02 IO02 PU Pol'!Názvy_tisku</vt:lpstr>
      <vt:lpstr>'IO02 IO02 ZP Pol'!Názvy_tisku</vt:lpstr>
      <vt:lpstr>oadresa</vt:lpstr>
      <vt:lpstr>Stavba!Objednatel</vt:lpstr>
      <vt:lpstr>Stavba!Objekt</vt:lpstr>
      <vt:lpstr>'IO02 IO02 PU Pol'!Oblast_tisku</vt:lpstr>
      <vt:lpstr>'IO02 IO02 ZP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Gregar</dc:creator>
  <cp:lastModifiedBy>Rudolf Gregar</cp:lastModifiedBy>
  <cp:lastPrinted>2019-03-19T12:27:02Z</cp:lastPrinted>
  <dcterms:created xsi:type="dcterms:W3CDTF">2009-04-08T07:15:50Z</dcterms:created>
  <dcterms:modified xsi:type="dcterms:W3CDTF">2020-02-28T10:44:26Z</dcterms:modified>
</cp:coreProperties>
</file>